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 фин результа" sheetId="1" r:id="rId1"/>
  </sheets>
  <definedNames/>
  <calcPr fullCalcOnLoad="1"/>
</workbook>
</file>

<file path=xl/sharedStrings.xml><?xml version="1.0" encoding="utf-8"?>
<sst xmlns="http://schemas.openxmlformats.org/spreadsheetml/2006/main" count="745" uniqueCount="297">
  <si>
    <t>(в ред. Приказа Минфина РФ от 25.05.2011 г. № 33н)</t>
  </si>
  <si>
    <t xml:space="preserve">                                      ОТЧЕТ О ФИНАНСОВЫХ РЕЗУЛЬТАТАХ ДЕЯТЕЛЬНОСТИ УЧРЕЖДЕНИЯ</t>
  </si>
  <si>
    <t>КОДЫ</t>
  </si>
  <si>
    <t xml:space="preserve">Форма по ОКУД </t>
  </si>
  <si>
    <t>0503721</t>
  </si>
  <si>
    <t>на 1 января 2015 г.</t>
  </si>
  <si>
    <t xml:space="preserve">Дата </t>
  </si>
  <si>
    <t>Учреждение</t>
  </si>
  <si>
    <t>Обособленное подразделение</t>
  </si>
  <si>
    <t>Учредитель</t>
  </si>
  <si>
    <t>МАОУ "СОШ №31"  г.Сыктывкара</t>
  </si>
  <si>
    <t/>
  </si>
  <si>
    <t>Управление образования администрации МО ГО "Сыктывкар"</t>
  </si>
  <si>
    <t xml:space="preserve">по ОКПО </t>
  </si>
  <si>
    <t>по ОКАТО</t>
  </si>
  <si>
    <t>48390766</t>
  </si>
  <si>
    <t>Наименование органа, осуществляющего
полномочия учредителя</t>
  </si>
  <si>
    <t>Глава по БК</t>
  </si>
  <si>
    <t>Периодичность:</t>
  </si>
  <si>
    <t>годовая</t>
  </si>
  <si>
    <t>Единица измерения:</t>
  </si>
  <si>
    <t>руб.</t>
  </si>
  <si>
    <t xml:space="preserve">по ОКЕИ </t>
  </si>
  <si>
    <t>383</t>
  </si>
  <si>
    <t>стр.301 - стр.302</t>
  </si>
  <si>
    <t>-</t>
  </si>
  <si>
    <t>стр.310+стр.380</t>
  </si>
  <si>
    <t>Отклонение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</si>
  <si>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</si>
  <si>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</si>
  <si>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</si>
  <si>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</si>
  <si>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оказанию услуг (работ)</t>
  </si>
  <si>
    <t>Средства во временном распоряжении</t>
  </si>
  <si>
    <t>Итого</t>
  </si>
  <si>
    <t>1</t>
  </si>
  <si>
    <t>2</t>
  </si>
  <si>
    <t>3</t>
  </si>
  <si>
    <t>4</t>
  </si>
  <si>
    <t>5</t>
  </si>
  <si>
    <t>6</t>
  </si>
  <si>
    <t>7</t>
  </si>
  <si>
    <t>Доходы (стр.030 + стр.040 + стр.050 + стр.060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</si>
  <si>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</si>
  <si>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</si>
  <si>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</si>
  <si>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</si>
  <si>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</si>
  <si>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</si>
  <si>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</si>
  <si>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</si>
  <si>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</si>
  <si>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</si>
  <si>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</si>
  <si>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</si>
  <si>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</si>
  <si>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</si>
  <si>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в том числе:
     поступления от наднациональных организаций и правительств 
     иностранных государств</t>
  </si>
  <si>
    <t>062</t>
  </si>
  <si>
    <t>152</t>
  </si>
  <si>
    <t xml:space="preserve">     поступления от международных финансовых организаций  </t>
  </si>
  <si>
    <t>063</t>
  </si>
  <si>
    <t>153</t>
  </si>
  <si>
    <t>Доходы от операций с активами</t>
  </si>
  <si>
    <t>090</t>
  </si>
  <si>
    <t>170</t>
  </si>
  <si>
    <t xml:space="preserve">     в том числе:
     доходы от переоценки активов</t>
  </si>
  <si>
    <t>091</t>
  </si>
  <si>
    <t>171</t>
  </si>
  <si>
    <t xml:space="preserve">   доходы от реализации активов</t>
  </si>
  <si>
    <t>092</t>
  </si>
  <si>
    <t>172</t>
  </si>
  <si>
    <t xml:space="preserve">         из них
         доходы от реализации нефинансовых активов</t>
  </si>
  <si>
    <t>093</t>
  </si>
  <si>
    <t xml:space="preserve">         доходы от реализации финансовых активов</t>
  </si>
  <si>
    <t>096</t>
  </si>
  <si>
    <t xml:space="preserve">     чрезвычайные доходы</t>
  </si>
  <si>
    <t>099</t>
  </si>
  <si>
    <t>173</t>
  </si>
  <si>
    <t xml:space="preserve">  Прочие доходы</t>
  </si>
  <si>
    <t>180</t>
  </si>
  <si>
    <t xml:space="preserve">     в том числе:
     по субсидиям на выполнение государственного (муниципального)      задания</t>
  </si>
  <si>
    <t>101</t>
  </si>
  <si>
    <t xml:space="preserve">     по субсидиям на иные цели</t>
  </si>
  <si>
    <t>102</t>
  </si>
  <si>
    <t xml:space="preserve">     по бюджетным инвестициям</t>
  </si>
  <si>
    <t>103</t>
  </si>
  <si>
    <t xml:space="preserve">     иные прочие доходы</t>
  </si>
  <si>
    <t>104</t>
  </si>
  <si>
    <t>Доходы будущих периодов</t>
  </si>
  <si>
    <t>110</t>
  </si>
  <si>
    <t>Расходы (стр.160 + стр.170 + стр.190 + стр.210 + стр.230 + стр.240 + стр.250+ стр.260 +стр.290)</t>
  </si>
  <si>
    <t>200</t>
  </si>
  <si>
    <t>Оплата труда и начисления на выплаты по оплате труда</t>
  </si>
  <si>
    <t>160</t>
  </si>
  <si>
    <t>210</t>
  </si>
  <si>
    <t xml:space="preserve">     в том числе:
     заработная плата</t>
  </si>
  <si>
    <t>161</t>
  </si>
  <si>
    <t>211</t>
  </si>
  <si>
    <t xml:space="preserve">     прочие выплаты</t>
  </si>
  <si>
    <t>162</t>
  </si>
  <si>
    <t>212</t>
  </si>
  <si>
    <t xml:space="preserve">     начисления на выплаты по оплате труда</t>
  </si>
  <si>
    <t>163</t>
  </si>
  <si>
    <t>213</t>
  </si>
  <si>
    <t>Приобретение работ, услуг</t>
  </si>
  <si>
    <t>220</t>
  </si>
  <si>
    <t xml:space="preserve">     в том числе:
     услуги связи</t>
  </si>
  <si>
    <t>221</t>
  </si>
  <si>
    <t xml:space="preserve">     транспортные услуги</t>
  </si>
  <si>
    <t>222</t>
  </si>
  <si>
    <t xml:space="preserve">     коммунальные услуги</t>
  </si>
  <si>
    <t>223</t>
  </si>
  <si>
    <t xml:space="preserve">     арендная плата за пользование имуществом</t>
  </si>
  <si>
    <t>174</t>
  </si>
  <si>
    <t>224</t>
  </si>
  <si>
    <t xml:space="preserve">     работы, услуги по содержанию имущества</t>
  </si>
  <si>
    <t>175</t>
  </si>
  <si>
    <t>225</t>
  </si>
  <si>
    <t xml:space="preserve">     прочие работы, услуги</t>
  </si>
  <si>
    <t>176</t>
  </si>
  <si>
    <t>226</t>
  </si>
  <si>
    <t>Обслуживание долговых обязательств</t>
  </si>
  <si>
    <t>190</t>
  </si>
  <si>
    <t>230</t>
  </si>
  <si>
    <t xml:space="preserve">     в том числе:
 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</si>
  <si>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</si>
  <si>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</si>
  <si>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 резидентами</t>
  </si>
  <si>
    <t>192</t>
  </si>
  <si>
    <t>232</t>
  </si>
  <si>
    <t>Безвозмездные перечисления организациям</t>
  </si>
  <si>
    <t>240</t>
  </si>
  <si>
    <t xml:space="preserve">     в том числе:
     безвозмездные перечисления государственным и 
     муниципальным организациям</t>
  </si>
  <si>
    <t>241</t>
  </si>
  <si>
    <t xml:space="preserve">     безвозмездные перечисления организациям, за 
    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</si>
  <si>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</si>
  <si>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</si>
  <si>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</si>
  <si>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 xml:space="preserve">     в том числе:
     перечисления наднациональным организациям и правительствам
     иностранных государств</t>
  </si>
  <si>
    <t>252</t>
  </si>
  <si>
    <t xml:space="preserve">   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</si>
  <si>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</si>
  <si>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</si>
  <si>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</si>
  <si>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</si>
  <si>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в том числе:
     пособия по социальной помощи населению</t>
  </si>
  <si>
    <t>262</t>
  </si>
  <si>
    <t xml:space="preserve">     пенсии, пособия, выплачиваемые организациями сектора 
     государственного управления</t>
  </si>
  <si>
    <t>243</t>
  </si>
  <si>
    <t>263</t>
  </si>
  <si>
    <t xml:space="preserve">Прочие расходы     </t>
  </si>
  <si>
    <t>290</t>
  </si>
  <si>
    <t>Расходы по операциям с активами</t>
  </si>
  <si>
    <t>270</t>
  </si>
  <si>
    <t xml:space="preserve">     в том числе:
     амортизация основных средств и нематериальных активов</t>
  </si>
  <si>
    <t>261</t>
  </si>
  <si>
    <t>271</t>
  </si>
  <si>
    <t xml:space="preserve">     расходование материальных запасов</t>
  </si>
  <si>
    <t>264</t>
  </si>
  <si>
    <t>272</t>
  </si>
  <si>
    <t xml:space="preserve">     чрезвычайные расходы по операциям с активами</t>
  </si>
  <si>
    <t>269</t>
  </si>
  <si>
    <t>273</t>
  </si>
  <si>
    <t>Расходы будущих периодов</t>
  </si>
  <si>
    <t>ЧИСТЫЙ ОПЕРАЦИОННЫЙ РЕЗУЛЬТАТ (стр.301 -  стр.302), 
(стр.310 + стр.380)</t>
  </si>
  <si>
    <t>300</t>
  </si>
  <si>
    <t>Операционный результат до налогообложения (стр. 010 - стр.150)</t>
  </si>
  <si>
    <t>301</t>
  </si>
  <si>
    <t>Налог на прибыль</t>
  </si>
  <si>
    <t>302</t>
  </si>
  <si>
    <t>30303</t>
  </si>
  <si>
    <t>Операции с нефинансовыми активами (стр.320 + стр.330 + стр.350 + стр.360 + стр.370)</t>
  </si>
  <si>
    <t>310</t>
  </si>
  <si>
    <t>Чистое поступление основных средств</t>
  </si>
  <si>
    <t>320</t>
  </si>
  <si>
    <t xml:space="preserve">     в том числе:
     увеличение стоимости основных средств</t>
  </si>
  <si>
    <t>321</t>
  </si>
  <si>
    <t xml:space="preserve">     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</si>
  <si>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</si>
  <si>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</si>
  <si>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</si>
  <si>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</si>
  <si>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 xml:space="preserve">     в том числе:
     увеличение стоимости нематериальных активов</t>
  </si>
  <si>
    <t>331</t>
  </si>
  <si>
    <t xml:space="preserve">     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</si>
  <si>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</si>
  <si>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</si>
  <si>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</si>
  <si>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</si>
  <si>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 xml:space="preserve">     в том числе:
     увеличение стоимости непроизведенных активов</t>
  </si>
  <si>
    <t>351</t>
  </si>
  <si>
    <t xml:space="preserve">     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</si>
  <si>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</si>
  <si>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</si>
  <si>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</si>
  <si>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</si>
  <si>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 xml:space="preserve">     в том числе:
     увеличение стоимости материальных запасов</t>
  </si>
  <si>
    <t>361</t>
  </si>
  <si>
    <t>340</t>
  </si>
  <si>
    <t xml:space="preserve">     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</si>
  <si>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</si>
  <si>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</si>
  <si>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</si>
  <si>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</si>
  <si>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 xml:space="preserve">     в то числе:
     увеличение затрат</t>
  </si>
  <si>
    <t xml:space="preserve">371
</t>
  </si>
  <si>
    <t>х</t>
  </si>
  <si>
    <t xml:space="preserve">     уменьшение затрат</t>
  </si>
  <si>
    <t>372</t>
  </si>
  <si>
    <t>Операции с финансовыми активами и обязательствами (стр.390 - стр.510)</t>
  </si>
  <si>
    <t>380</t>
  </si>
  <si>
    <t>Операции с финансовыми активами (стр. 410 + стр.420 + стр.440 + стр.460 + стр.470 + стр.480)</t>
  </si>
  <si>
    <t>390</t>
  </si>
  <si>
    <t>Чистое поступление средств учреждений</t>
  </si>
  <si>
    <t xml:space="preserve">     в том числе:
     поступление средств</t>
  </si>
  <si>
    <t>411</t>
  </si>
  <si>
    <t>510</t>
  </si>
  <si>
    <t xml:space="preserve">     выбытие средств</t>
  </si>
  <si>
    <t>412</t>
  </si>
  <si>
    <t>610</t>
  </si>
  <si>
    <t>Чистое поступление ценных бумаг, кроме акций</t>
  </si>
  <si>
    <t xml:space="preserve">     в том числе:
     увеличение стоимости ценных бумаг, кроме акций</t>
  </si>
  <si>
    <t>421</t>
  </si>
  <si>
    <t>520</t>
  </si>
  <si>
    <t xml:space="preserve">     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</si>
  <si>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</si>
  <si>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</si>
  <si>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</si>
  <si>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в том числе:
     увеличение стоимости акций и иных форм участия в капитале</t>
  </si>
  <si>
    <t>441</t>
  </si>
  <si>
    <t>530</t>
  </si>
  <si>
    <t xml:space="preserve">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</si>
  <si>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</si>
  <si>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</si>
  <si>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</si>
  <si>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</si>
  <si>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в том числе:
     увеличение задолженности по предоставленным займам (ссудам)</t>
  </si>
  <si>
    <t>461</t>
  </si>
  <si>
    <t>540</t>
  </si>
  <si>
    <t xml:space="preserve">     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</si>
  <si>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</si>
  <si>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</si>
  <si>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</si>
  <si>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</si>
  <si>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 xml:space="preserve">     в том числе:
     увеличение стоимости иных финансовых активов</t>
  </si>
  <si>
    <t>471</t>
  </si>
  <si>
    <t>550</t>
  </si>
  <si>
    <t xml:space="preserve">     уменьшение стоимости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</si>
  <si>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</si>
  <si>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</si>
  <si>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</si>
  <si>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</si>
  <si>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в том числе:
     увеличение дебиторской задолженности</t>
  </si>
  <si>
    <t>481</t>
  </si>
  <si>
    <t>560</t>
  </si>
  <si>
    <t xml:space="preserve">     уменьшение дебиторской задолженности</t>
  </si>
  <si>
    <t>482</t>
  </si>
  <si>
    <t>660</t>
  </si>
  <si>
    <t>Операции с обязательствами (стр.520 + стр.530 + стр.540)</t>
  </si>
  <si>
    <t>Чистое увеличение задолженности по привлечениям перед резидентами</t>
  </si>
  <si>
    <t xml:space="preserve">     в том числе:
     увеличение задолженности по привлечениям перед резидентами</t>
  </si>
  <si>
    <t>521</t>
  </si>
  <si>
    <t>710</t>
  </si>
  <si>
    <t xml:space="preserve">     уменьшение задолженности попривлечениям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</si>
  <si>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</si>
  <si>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</si>
  <si>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</si>
  <si>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 xml:space="preserve">530
</t>
  </si>
  <si>
    <t xml:space="preserve">     в том числе:
     увеличение задолженности по привлечениям перед нерезидентами</t>
  </si>
  <si>
    <t>531</t>
  </si>
  <si>
    <t>720</t>
  </si>
  <si>
    <t xml:space="preserve">     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</si>
  <si>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</si>
  <si>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</si>
  <si>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</si>
  <si>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 xml:space="preserve">     в том числе:
     увеличение прочей кредиторской задолженности</t>
  </si>
  <si>
    <t>541</t>
  </si>
  <si>
    <t>730</t>
  </si>
  <si>
    <t xml:space="preserve">     уменьшение прочей кредиторской задолженности</t>
  </si>
  <si>
    <t>542</t>
  </si>
  <si>
    <t>830</t>
  </si>
  <si>
    <t>Руководитель</t>
  </si>
  <si>
    <t>Шкрабалюк Т. П.</t>
  </si>
  <si>
    <t>Главный бухгалтер</t>
  </si>
  <si>
    <t>Крамаренко Е. О.</t>
  </si>
  <si>
    <t>(подпись)</t>
  </si>
  <si>
    <t>(расшифровка подписи)</t>
  </si>
  <si>
    <t>Централизованная бухгалтерия</t>
  </si>
  <si>
    <t>МУ "ЦБУО №2",1091121000101,1121018244,112101001,Россия, Коми Респ, г. Сыктывкар, ул. Мира, д.42/2</t>
  </si>
  <si>
    <t>(наименование, ОГРН, ИНН, КПП, местонахождение)</t>
  </si>
  <si>
    <t>Руководитель (уполномоченное лицо)</t>
  </si>
  <si>
    <t>Тырина Т. В.</t>
  </si>
  <si>
    <t>(должность)</t>
  </si>
  <si>
    <t>Исполнитель</t>
  </si>
  <si>
    <t>(телефон, e-mail)</t>
  </si>
  <si>
    <t>на 22 января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</si>
</sst>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8"/>
      <color indexed="9"/>
      <name val="Tahoma"/>
      <family val="2"/>
    </font>
    <font>
      <b/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left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6" fillId="33" borderId="18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8" fillId="33" borderId="19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right" wrapText="1"/>
    </xf>
    <xf numFmtId="4" fontId="5" fillId="33" borderId="13" xfId="0" applyNumberFormat="1" applyFont="1" applyFill="1" applyBorder="1" applyAlignment="1">
      <alignment horizontal="right" wrapText="1"/>
    </xf>
    <xf numFmtId="4" fontId="5" fillId="33" borderId="20" xfId="0" applyNumberFormat="1" applyFont="1" applyFill="1" applyBorder="1" applyAlignment="1">
      <alignment horizontal="right" wrapText="1"/>
    </xf>
    <xf numFmtId="0" fontId="8" fillId="33" borderId="19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left" wrapText="1"/>
    </xf>
    <xf numFmtId="0" fontId="5" fillId="33" borderId="20" xfId="0" applyNumberFormat="1" applyFont="1" applyFill="1" applyBorder="1" applyAlignment="1">
      <alignment horizontal="right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wrapText="1"/>
    </xf>
    <xf numFmtId="14" fontId="5" fillId="33" borderId="2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2"/>
  <sheetViews>
    <sheetView tabSelected="1" view="pageBreakPreview" zoomScale="82" zoomScaleSheetLayoutView="82" zoomScalePageLayoutView="0" workbookViewId="0" topLeftCell="A43">
      <selection activeCell="T69" sqref="T69:W69"/>
    </sheetView>
  </sheetViews>
  <sheetFormatPr defaultColWidth="9.140625" defaultRowHeight="12.75"/>
  <cols>
    <col min="1" max="1" width="12.7109375" style="1" customWidth="1"/>
    <col min="2" max="2" width="0.13671875" style="1" customWidth="1"/>
    <col min="3" max="3" width="3.7109375" style="1" customWidth="1"/>
    <col min="4" max="4" width="13.7109375" style="1" customWidth="1"/>
    <col min="5" max="6" width="3.7109375" style="1" customWidth="1"/>
    <col min="7" max="9" width="2.7109375" style="1" customWidth="1"/>
    <col min="10" max="10" width="16.7109375" style="1" customWidth="1"/>
    <col min="11" max="11" width="6.7109375" style="1" customWidth="1"/>
    <col min="12" max="13" width="1.7109375" style="1" customWidth="1"/>
    <col min="14" max="14" width="3.7109375" style="1" customWidth="1"/>
    <col min="15" max="15" width="2.7109375" style="1" customWidth="1"/>
    <col min="16" max="17" width="1.7109375" style="1" customWidth="1"/>
    <col min="18" max="18" width="14.7109375" style="1" customWidth="1"/>
    <col min="19" max="19" width="3.7109375" style="1" customWidth="1"/>
    <col min="20" max="20" width="10.7109375" style="1" customWidth="1"/>
    <col min="21" max="21" width="1.7109375" style="1" customWidth="1"/>
    <col min="22" max="22" width="0.13671875" style="1" customWidth="1"/>
    <col min="23" max="23" width="7.7109375" style="1" customWidth="1"/>
    <col min="24" max="24" width="1.7109375" style="1" customWidth="1"/>
    <col min="25" max="25" width="2.7109375" style="1" customWidth="1"/>
    <col min="26" max="26" width="8.7109375" style="1" customWidth="1"/>
    <col min="27" max="27" width="0.13671875" style="1" customWidth="1"/>
    <col min="28" max="28" width="7.7109375" style="1" customWidth="1"/>
    <col min="29" max="29" width="0.13671875" style="1" customWidth="1"/>
    <col min="30" max="30" width="2.7109375" style="1" customWidth="1"/>
    <col min="31" max="31" width="14.7109375" style="1" customWidth="1"/>
    <col min="32" max="32" width="1.7109375" style="1" customWidth="1"/>
  </cols>
  <sheetData>
    <row r="1" spans="1:32" s="1" customFormat="1" ht="12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s="1" customFormat="1" ht="13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2</v>
      </c>
      <c r="AF2" s="60"/>
    </row>
    <row r="3" spans="1:32" s="1" customFormat="1" ht="13.5" customHeight="1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61" t="s">
        <v>4</v>
      </c>
      <c r="AF3" s="61"/>
    </row>
    <row r="4" spans="1:32" s="1" customFormat="1" ht="13.5" customHeight="1">
      <c r="A4" s="59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4" t="s">
        <v>6</v>
      </c>
      <c r="AB4" s="54"/>
      <c r="AC4" s="54"/>
      <c r="AD4" s="54"/>
      <c r="AE4" s="62">
        <v>42005</v>
      </c>
      <c r="AF4" s="62"/>
    </row>
    <row r="5" spans="1:32" s="1" customFormat="1" ht="13.5" customHeight="1">
      <c r="A5" s="17" t="s">
        <v>7</v>
      </c>
      <c r="B5" s="17"/>
      <c r="C5" s="17"/>
      <c r="D5" s="17"/>
      <c r="E5" s="17"/>
      <c r="F5" s="57" t="s">
        <v>10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4" t="s">
        <v>13</v>
      </c>
      <c r="AB5" s="54"/>
      <c r="AC5" s="54"/>
      <c r="AD5" s="54"/>
      <c r="AE5" s="55" t="s">
        <v>15</v>
      </c>
      <c r="AF5" s="55"/>
    </row>
    <row r="6" spans="1:32" s="1" customFormat="1" ht="13.5" customHeight="1">
      <c r="A6" s="17" t="s">
        <v>8</v>
      </c>
      <c r="B6" s="17"/>
      <c r="C6" s="17"/>
      <c r="D6" s="17"/>
      <c r="E6" s="17"/>
      <c r="F6" s="57" t="s">
        <v>11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4" t="s">
        <v>11</v>
      </c>
      <c r="AB6" s="54"/>
      <c r="AC6" s="54"/>
      <c r="AD6" s="54"/>
      <c r="AE6" s="55" t="s">
        <v>11</v>
      </c>
      <c r="AF6" s="55"/>
    </row>
    <row r="7" spans="1:32" s="1" customFormat="1" ht="0.75" customHeight="1">
      <c r="A7" s="17" t="s">
        <v>9</v>
      </c>
      <c r="B7" s="17"/>
      <c r="C7" s="17"/>
      <c r="D7" s="17"/>
      <c r="E7" s="1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4" t="s">
        <v>14</v>
      </c>
      <c r="AB7" s="54"/>
      <c r="AC7" s="54"/>
      <c r="AD7" s="54"/>
      <c r="AE7" s="55" t="s">
        <v>11</v>
      </c>
      <c r="AF7" s="55"/>
    </row>
    <row r="8" spans="1:32" s="1" customFormat="1" ht="13.5" customHeight="1">
      <c r="A8" s="17"/>
      <c r="B8" s="17"/>
      <c r="C8" s="17"/>
      <c r="D8" s="17"/>
      <c r="E8" s="17"/>
      <c r="F8" s="57" t="s">
        <v>12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4"/>
      <c r="AB8" s="54"/>
      <c r="AC8" s="54"/>
      <c r="AD8" s="54"/>
      <c r="AE8" s="55"/>
      <c r="AF8" s="55"/>
    </row>
    <row r="9" spans="1:32" s="1" customFormat="1" ht="13.5" customHeight="1">
      <c r="A9" s="17" t="s">
        <v>16</v>
      </c>
      <c r="B9" s="17"/>
      <c r="C9" s="17"/>
      <c r="D9" s="17"/>
      <c r="E9" s="17"/>
      <c r="F9" s="57" t="s">
        <v>11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4" t="s">
        <v>13</v>
      </c>
      <c r="AB9" s="54"/>
      <c r="AC9" s="54"/>
      <c r="AD9" s="54"/>
      <c r="AE9" s="55" t="s">
        <v>11</v>
      </c>
      <c r="AF9" s="55"/>
    </row>
    <row r="10" spans="1:32" s="1" customFormat="1" ht="13.5" customHeight="1">
      <c r="A10" s="17"/>
      <c r="B10" s="17"/>
      <c r="C10" s="17"/>
      <c r="D10" s="17"/>
      <c r="E10" s="1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4" t="s">
        <v>17</v>
      </c>
      <c r="AB10" s="54"/>
      <c r="AC10" s="54"/>
      <c r="AD10" s="54"/>
      <c r="AE10" s="55" t="s">
        <v>11</v>
      </c>
      <c r="AF10" s="55"/>
    </row>
    <row r="11" spans="1:32" s="1" customFormat="1" ht="13.5" customHeight="1">
      <c r="A11" s="17" t="s">
        <v>18</v>
      </c>
      <c r="B11" s="17"/>
      <c r="C11" s="17" t="s">
        <v>19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54" t="s">
        <v>11</v>
      </c>
      <c r="AC11" s="54"/>
      <c r="AD11" s="54"/>
      <c r="AE11" s="55" t="s">
        <v>11</v>
      </c>
      <c r="AF11" s="55"/>
    </row>
    <row r="12" spans="1:32" s="1" customFormat="1" ht="13.5" customHeight="1" thickBot="1">
      <c r="A12" s="17" t="s">
        <v>20</v>
      </c>
      <c r="B12" s="17"/>
      <c r="C12" s="17"/>
      <c r="D12" s="17" t="s">
        <v>21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54" t="s">
        <v>22</v>
      </c>
      <c r="AC12" s="54"/>
      <c r="AD12" s="54"/>
      <c r="AE12" s="56" t="s">
        <v>23</v>
      </c>
      <c r="AF12" s="56"/>
    </row>
    <row r="13" spans="1:32" s="1" customFormat="1" ht="12" customHeight="1" hidden="1">
      <c r="A13" s="49" t="s">
        <v>24</v>
      </c>
      <c r="B13" s="49"/>
      <c r="C13" s="49"/>
      <c r="D13" s="49"/>
      <c r="E13" s="49"/>
      <c r="F13" s="49"/>
      <c r="G13" s="49"/>
      <c r="H13" s="49"/>
      <c r="I13" s="49"/>
      <c r="J13" s="49"/>
      <c r="K13" s="3" t="s">
        <v>11</v>
      </c>
      <c r="L13" s="50" t="s">
        <v>11</v>
      </c>
      <c r="M13" s="50"/>
      <c r="N13" s="50"/>
      <c r="O13" s="50"/>
      <c r="P13" s="50"/>
      <c r="Q13" s="52">
        <f>30000</f>
        <v>30000</v>
      </c>
      <c r="R13" s="52"/>
      <c r="S13" s="52"/>
      <c r="T13" s="52">
        <f>-878417.75</f>
        <v>-878417.75</v>
      </c>
      <c r="U13" s="52"/>
      <c r="V13" s="52"/>
      <c r="W13" s="52"/>
      <c r="X13" s="51" t="s">
        <v>25</v>
      </c>
      <c r="Y13" s="51"/>
      <c r="Z13" s="51"/>
      <c r="AA13" s="51"/>
      <c r="AB13" s="51"/>
      <c r="AC13" s="51"/>
      <c r="AD13" s="53">
        <f>-848417.75</f>
        <v>-848417.75</v>
      </c>
      <c r="AE13" s="53"/>
      <c r="AF13" s="53"/>
    </row>
    <row r="14" spans="1:32" s="1" customFormat="1" ht="12" customHeight="1" hidden="1">
      <c r="A14" s="49" t="s">
        <v>26</v>
      </c>
      <c r="B14" s="49"/>
      <c r="C14" s="49"/>
      <c r="D14" s="49"/>
      <c r="E14" s="49"/>
      <c r="F14" s="49"/>
      <c r="G14" s="49"/>
      <c r="H14" s="49"/>
      <c r="I14" s="49"/>
      <c r="J14" s="49"/>
      <c r="K14" s="3" t="s">
        <v>11</v>
      </c>
      <c r="L14" s="50" t="s">
        <v>11</v>
      </c>
      <c r="M14" s="50"/>
      <c r="N14" s="50"/>
      <c r="O14" s="50"/>
      <c r="P14" s="50"/>
      <c r="Q14" s="52">
        <f>30000</f>
        <v>30000</v>
      </c>
      <c r="R14" s="52"/>
      <c r="S14" s="52"/>
      <c r="T14" s="52">
        <f>-880837.75</f>
        <v>-880837.75</v>
      </c>
      <c r="U14" s="52"/>
      <c r="V14" s="52"/>
      <c r="W14" s="52"/>
      <c r="X14" s="51" t="s">
        <v>25</v>
      </c>
      <c r="Y14" s="51"/>
      <c r="Z14" s="51"/>
      <c r="AA14" s="51"/>
      <c r="AB14" s="51"/>
      <c r="AC14" s="51"/>
      <c r="AD14" s="53">
        <f>-850837.75</f>
        <v>-850837.75</v>
      </c>
      <c r="AE14" s="53"/>
      <c r="AF14" s="53"/>
    </row>
    <row r="15" spans="1:32" s="1" customFormat="1" ht="12" customHeight="1" hidden="1">
      <c r="A15" s="49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3" t="s">
        <v>11</v>
      </c>
      <c r="L15" s="50" t="s">
        <v>11</v>
      </c>
      <c r="M15" s="50"/>
      <c r="N15" s="50"/>
      <c r="O15" s="50"/>
      <c r="P15" s="50"/>
      <c r="Q15" s="51" t="s">
        <v>25</v>
      </c>
      <c r="R15" s="51"/>
      <c r="S15" s="51"/>
      <c r="T15" s="52">
        <f>2420</f>
        <v>2420</v>
      </c>
      <c r="U15" s="52"/>
      <c r="V15" s="52"/>
      <c r="W15" s="52"/>
      <c r="X15" s="51" t="s">
        <v>25</v>
      </c>
      <c r="Y15" s="51"/>
      <c r="Z15" s="51"/>
      <c r="AA15" s="51"/>
      <c r="AB15" s="51"/>
      <c r="AC15" s="51"/>
      <c r="AD15" s="53">
        <f>2420</f>
        <v>2420</v>
      </c>
      <c r="AE15" s="53"/>
      <c r="AF15" s="53"/>
    </row>
    <row r="16" spans="1:32" s="1" customFormat="1" ht="12" customHeight="1" thickBo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  <c r="AF16" s="9"/>
    </row>
    <row r="17" spans="1:32" s="1" customFormat="1" ht="34.5" customHeight="1">
      <c r="A17" s="35" t="s">
        <v>28</v>
      </c>
      <c r="B17" s="35"/>
      <c r="C17" s="35"/>
      <c r="D17" s="35"/>
      <c r="E17" s="35"/>
      <c r="F17" s="35"/>
      <c r="G17" s="35"/>
      <c r="H17" s="35"/>
      <c r="I17" s="35"/>
      <c r="J17" s="35"/>
      <c r="K17" s="4" t="s">
        <v>29</v>
      </c>
      <c r="L17" s="35" t="s">
        <v>30</v>
      </c>
      <c r="M17" s="35"/>
      <c r="N17" s="35"/>
      <c r="O17" s="35"/>
      <c r="P17" s="35"/>
      <c r="Q17" s="35" t="s">
        <v>31</v>
      </c>
      <c r="R17" s="35"/>
      <c r="S17" s="35"/>
      <c r="T17" s="35" t="s">
        <v>32</v>
      </c>
      <c r="U17" s="35"/>
      <c r="V17" s="35"/>
      <c r="W17" s="35"/>
      <c r="X17" s="35" t="s">
        <v>33</v>
      </c>
      <c r="Y17" s="35"/>
      <c r="Z17" s="35"/>
      <c r="AA17" s="35"/>
      <c r="AB17" s="35"/>
      <c r="AC17" s="35"/>
      <c r="AD17" s="36" t="s">
        <v>34</v>
      </c>
      <c r="AE17" s="36"/>
      <c r="AF17" s="36"/>
    </row>
    <row r="18" spans="1:32" s="1" customFormat="1" ht="12.75" customHeight="1">
      <c r="A18" s="33" t="s">
        <v>35</v>
      </c>
      <c r="B18" s="33"/>
      <c r="C18" s="33"/>
      <c r="D18" s="33"/>
      <c r="E18" s="33"/>
      <c r="F18" s="33"/>
      <c r="G18" s="33"/>
      <c r="H18" s="33"/>
      <c r="I18" s="33"/>
      <c r="J18" s="33"/>
      <c r="K18" s="5" t="s">
        <v>36</v>
      </c>
      <c r="L18" s="33" t="s">
        <v>37</v>
      </c>
      <c r="M18" s="33"/>
      <c r="N18" s="33"/>
      <c r="O18" s="33"/>
      <c r="P18" s="33"/>
      <c r="Q18" s="33" t="s">
        <v>38</v>
      </c>
      <c r="R18" s="33"/>
      <c r="S18" s="33"/>
      <c r="T18" s="33" t="s">
        <v>39</v>
      </c>
      <c r="U18" s="33"/>
      <c r="V18" s="33"/>
      <c r="W18" s="33"/>
      <c r="X18" s="33" t="s">
        <v>40</v>
      </c>
      <c r="Y18" s="33"/>
      <c r="Z18" s="33"/>
      <c r="AA18" s="33"/>
      <c r="AB18" s="33"/>
      <c r="AC18" s="33"/>
      <c r="AD18" s="34" t="s">
        <v>41</v>
      </c>
      <c r="AE18" s="34"/>
      <c r="AF18" s="34"/>
    </row>
    <row r="19" spans="1:32" s="1" customFormat="1" ht="24" customHeight="1">
      <c r="A19" s="37" t="s">
        <v>42</v>
      </c>
      <c r="B19" s="37"/>
      <c r="C19" s="37"/>
      <c r="D19" s="37"/>
      <c r="E19" s="37"/>
      <c r="F19" s="37"/>
      <c r="G19" s="37"/>
      <c r="H19" s="37"/>
      <c r="I19" s="37"/>
      <c r="J19" s="37"/>
      <c r="K19" s="6" t="s">
        <v>43</v>
      </c>
      <c r="L19" s="30" t="s">
        <v>44</v>
      </c>
      <c r="M19" s="30"/>
      <c r="N19" s="30"/>
      <c r="O19" s="30"/>
      <c r="P19" s="30"/>
      <c r="Q19" s="39">
        <f>2617821.63</f>
        <v>2617821.63</v>
      </c>
      <c r="R19" s="39"/>
      <c r="S19" s="39"/>
      <c r="T19" s="39">
        <f>39193959.07</f>
        <v>39193959.07</v>
      </c>
      <c r="U19" s="39"/>
      <c r="V19" s="39"/>
      <c r="W19" s="39"/>
      <c r="X19" s="38" t="s">
        <v>25</v>
      </c>
      <c r="Y19" s="38"/>
      <c r="Z19" s="38"/>
      <c r="AA19" s="38"/>
      <c r="AB19" s="38"/>
      <c r="AC19" s="38"/>
      <c r="AD19" s="40">
        <f>41811780.7</f>
        <v>41811780.7</v>
      </c>
      <c r="AE19" s="40"/>
      <c r="AF19" s="40"/>
    </row>
    <row r="20" spans="1:32" s="1" customFormat="1" ht="13.5" customHeight="1">
      <c r="A20" s="2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7" t="s">
        <v>46</v>
      </c>
      <c r="L20" s="23" t="s">
        <v>47</v>
      </c>
      <c r="M20" s="23"/>
      <c r="N20" s="23"/>
      <c r="O20" s="23"/>
      <c r="P20" s="23"/>
      <c r="Q20" s="25" t="s">
        <v>25</v>
      </c>
      <c r="R20" s="25"/>
      <c r="S20" s="25"/>
      <c r="T20" s="25" t="s">
        <v>25</v>
      </c>
      <c r="U20" s="25"/>
      <c r="V20" s="25"/>
      <c r="W20" s="25"/>
      <c r="X20" s="25" t="s">
        <v>25</v>
      </c>
      <c r="Y20" s="25"/>
      <c r="Z20" s="25"/>
      <c r="AA20" s="25"/>
      <c r="AB20" s="25"/>
      <c r="AC20" s="25"/>
      <c r="AD20" s="28" t="s">
        <v>25</v>
      </c>
      <c r="AE20" s="28"/>
      <c r="AF20" s="28"/>
    </row>
    <row r="21" spans="1:32" s="1" customFormat="1" ht="13.5" customHeight="1">
      <c r="A21" s="27" t="s">
        <v>48</v>
      </c>
      <c r="B21" s="27"/>
      <c r="C21" s="27"/>
      <c r="D21" s="27"/>
      <c r="E21" s="27"/>
      <c r="F21" s="27"/>
      <c r="G21" s="27"/>
      <c r="H21" s="27"/>
      <c r="I21" s="27"/>
      <c r="J21" s="27"/>
      <c r="K21" s="7" t="s">
        <v>49</v>
      </c>
      <c r="L21" s="23" t="s">
        <v>50</v>
      </c>
      <c r="M21" s="23"/>
      <c r="N21" s="23"/>
      <c r="O21" s="23"/>
      <c r="P21" s="23"/>
      <c r="Q21" s="25" t="s">
        <v>25</v>
      </c>
      <c r="R21" s="25"/>
      <c r="S21" s="25"/>
      <c r="T21" s="24">
        <f>82778.6</f>
        <v>82778.6</v>
      </c>
      <c r="U21" s="24"/>
      <c r="V21" s="24"/>
      <c r="W21" s="24"/>
      <c r="X21" s="25" t="s">
        <v>25</v>
      </c>
      <c r="Y21" s="25"/>
      <c r="Z21" s="25"/>
      <c r="AA21" s="25"/>
      <c r="AB21" s="25"/>
      <c r="AC21" s="25"/>
      <c r="AD21" s="26">
        <f>82778.6</f>
        <v>82778.6</v>
      </c>
      <c r="AE21" s="26"/>
      <c r="AF21" s="26"/>
    </row>
    <row r="22" spans="1:32" s="1" customFormat="1" ht="13.5" customHeight="1">
      <c r="A22" s="27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7" t="s">
        <v>52</v>
      </c>
      <c r="L22" s="23" t="s">
        <v>53</v>
      </c>
      <c r="M22" s="23"/>
      <c r="N22" s="23"/>
      <c r="O22" s="23"/>
      <c r="P22" s="23"/>
      <c r="Q22" s="25" t="s">
        <v>25</v>
      </c>
      <c r="R22" s="25"/>
      <c r="S22" s="25"/>
      <c r="T22" s="25" t="s">
        <v>25</v>
      </c>
      <c r="U22" s="25"/>
      <c r="V22" s="25"/>
      <c r="W22" s="25"/>
      <c r="X22" s="25" t="s">
        <v>25</v>
      </c>
      <c r="Y22" s="25"/>
      <c r="Z22" s="25"/>
      <c r="AA22" s="25"/>
      <c r="AB22" s="25"/>
      <c r="AC22" s="25"/>
      <c r="AD22" s="28" t="s">
        <v>25</v>
      </c>
      <c r="AE22" s="28"/>
      <c r="AF22" s="28"/>
    </row>
    <row r="23" spans="1:32" s="1" customFormat="1" ht="13.5" customHeight="1">
      <c r="A23" s="27" t="s">
        <v>54</v>
      </c>
      <c r="B23" s="27"/>
      <c r="C23" s="27"/>
      <c r="D23" s="27"/>
      <c r="E23" s="27"/>
      <c r="F23" s="27"/>
      <c r="G23" s="27"/>
      <c r="H23" s="27"/>
      <c r="I23" s="27"/>
      <c r="J23" s="27"/>
      <c r="K23" s="7" t="s">
        <v>55</v>
      </c>
      <c r="L23" s="23" t="s">
        <v>56</v>
      </c>
      <c r="M23" s="23"/>
      <c r="N23" s="23"/>
      <c r="O23" s="23"/>
      <c r="P23" s="23"/>
      <c r="Q23" s="25" t="s">
        <v>25</v>
      </c>
      <c r="R23" s="25"/>
      <c r="S23" s="25"/>
      <c r="T23" s="25" t="s">
        <v>25</v>
      </c>
      <c r="U23" s="25"/>
      <c r="V23" s="25"/>
      <c r="W23" s="25"/>
      <c r="X23" s="25" t="s">
        <v>25</v>
      </c>
      <c r="Y23" s="25"/>
      <c r="Z23" s="25"/>
      <c r="AA23" s="25"/>
      <c r="AB23" s="25"/>
      <c r="AC23" s="25"/>
      <c r="AD23" s="28" t="s">
        <v>25</v>
      </c>
      <c r="AE23" s="28"/>
      <c r="AF23" s="28"/>
    </row>
    <row r="24" spans="1:32" s="1" customFormat="1" ht="33.75" customHeight="1">
      <c r="A24" s="22" t="s">
        <v>57</v>
      </c>
      <c r="B24" s="22"/>
      <c r="C24" s="22"/>
      <c r="D24" s="22"/>
      <c r="E24" s="22"/>
      <c r="F24" s="22"/>
      <c r="G24" s="22"/>
      <c r="H24" s="22"/>
      <c r="I24" s="22"/>
      <c r="J24" s="22"/>
      <c r="K24" s="6" t="s">
        <v>58</v>
      </c>
      <c r="L24" s="30" t="s">
        <v>59</v>
      </c>
      <c r="M24" s="30"/>
      <c r="N24" s="30"/>
      <c r="O24" s="30"/>
      <c r="P24" s="30"/>
      <c r="Q24" s="25" t="s">
        <v>25</v>
      </c>
      <c r="R24" s="25"/>
      <c r="S24" s="25"/>
      <c r="T24" s="25" t="s">
        <v>25</v>
      </c>
      <c r="U24" s="25"/>
      <c r="V24" s="25"/>
      <c r="W24" s="25"/>
      <c r="X24" s="25" t="s">
        <v>25</v>
      </c>
      <c r="Y24" s="25"/>
      <c r="Z24" s="25"/>
      <c r="AA24" s="25"/>
      <c r="AB24" s="25"/>
      <c r="AC24" s="25"/>
      <c r="AD24" s="28" t="s">
        <v>25</v>
      </c>
      <c r="AE24" s="28"/>
      <c r="AF24" s="28"/>
    </row>
    <row r="25" spans="1:32" s="1" customFormat="1" ht="13.5" customHeight="1">
      <c r="A25" s="22" t="s">
        <v>60</v>
      </c>
      <c r="B25" s="22"/>
      <c r="C25" s="22"/>
      <c r="D25" s="22"/>
      <c r="E25" s="22"/>
      <c r="F25" s="22"/>
      <c r="G25" s="22"/>
      <c r="H25" s="22"/>
      <c r="I25" s="22"/>
      <c r="J25" s="22"/>
      <c r="K25" s="7" t="s">
        <v>61</v>
      </c>
      <c r="L25" s="23" t="s">
        <v>62</v>
      </c>
      <c r="M25" s="23"/>
      <c r="N25" s="23"/>
      <c r="O25" s="23"/>
      <c r="P25" s="23"/>
      <c r="Q25" s="25" t="s">
        <v>25</v>
      </c>
      <c r="R25" s="25"/>
      <c r="S25" s="25"/>
      <c r="T25" s="25" t="s">
        <v>25</v>
      </c>
      <c r="U25" s="25"/>
      <c r="V25" s="25"/>
      <c r="W25" s="25"/>
      <c r="X25" s="25" t="s">
        <v>25</v>
      </c>
      <c r="Y25" s="25"/>
      <c r="Z25" s="25"/>
      <c r="AA25" s="25"/>
      <c r="AB25" s="25"/>
      <c r="AC25" s="25"/>
      <c r="AD25" s="28" t="s">
        <v>25</v>
      </c>
      <c r="AE25" s="28"/>
      <c r="AF25" s="28"/>
    </row>
    <row r="26" spans="1:32" s="1" customFormat="1" ht="13.5" customHeight="1">
      <c r="A26" s="27" t="s">
        <v>63</v>
      </c>
      <c r="B26" s="27"/>
      <c r="C26" s="27"/>
      <c r="D26" s="27"/>
      <c r="E26" s="27"/>
      <c r="F26" s="27"/>
      <c r="G26" s="27"/>
      <c r="H26" s="27"/>
      <c r="I26" s="27"/>
      <c r="J26" s="27"/>
      <c r="K26" s="7" t="s">
        <v>64</v>
      </c>
      <c r="L26" s="23" t="s">
        <v>65</v>
      </c>
      <c r="M26" s="23"/>
      <c r="N26" s="23"/>
      <c r="O26" s="23"/>
      <c r="P26" s="23"/>
      <c r="Q26" s="25" t="s">
        <v>25</v>
      </c>
      <c r="R26" s="25"/>
      <c r="S26" s="25"/>
      <c r="T26" s="24">
        <f>-33958185.12</f>
        <v>-33958185.12</v>
      </c>
      <c r="U26" s="24"/>
      <c r="V26" s="24"/>
      <c r="W26" s="24"/>
      <c r="X26" s="25" t="s">
        <v>25</v>
      </c>
      <c r="Y26" s="25"/>
      <c r="Z26" s="25"/>
      <c r="AA26" s="25"/>
      <c r="AB26" s="25"/>
      <c r="AC26" s="25"/>
      <c r="AD26" s="26">
        <f>-33958185.12</f>
        <v>-33958185.12</v>
      </c>
      <c r="AE26" s="26"/>
      <c r="AF26" s="26"/>
    </row>
    <row r="27" spans="1:32" s="1" customFormat="1" ht="24" customHeight="1">
      <c r="A27" s="22" t="s">
        <v>66</v>
      </c>
      <c r="B27" s="22"/>
      <c r="C27" s="22"/>
      <c r="D27" s="22"/>
      <c r="E27" s="22"/>
      <c r="F27" s="22"/>
      <c r="G27" s="22"/>
      <c r="H27" s="22"/>
      <c r="I27" s="22"/>
      <c r="J27" s="22"/>
      <c r="K27" s="6" t="s">
        <v>67</v>
      </c>
      <c r="L27" s="30" t="s">
        <v>68</v>
      </c>
      <c r="M27" s="30"/>
      <c r="N27" s="30"/>
      <c r="O27" s="30"/>
      <c r="P27" s="30"/>
      <c r="Q27" s="25" t="s">
        <v>25</v>
      </c>
      <c r="R27" s="25"/>
      <c r="S27" s="25"/>
      <c r="T27" s="25" t="s">
        <v>25</v>
      </c>
      <c r="U27" s="25"/>
      <c r="V27" s="25"/>
      <c r="W27" s="25"/>
      <c r="X27" s="25" t="s">
        <v>25</v>
      </c>
      <c r="Y27" s="25"/>
      <c r="Z27" s="25"/>
      <c r="AA27" s="25"/>
      <c r="AB27" s="25"/>
      <c r="AC27" s="25"/>
      <c r="AD27" s="28" t="s">
        <v>25</v>
      </c>
      <c r="AE27" s="28"/>
      <c r="AF27" s="28"/>
    </row>
    <row r="28" spans="1:32" s="1" customFormat="1" ht="13.5" customHeight="1">
      <c r="A28" s="22" t="s">
        <v>69</v>
      </c>
      <c r="B28" s="22"/>
      <c r="C28" s="22"/>
      <c r="D28" s="22"/>
      <c r="E28" s="22"/>
      <c r="F28" s="22"/>
      <c r="G28" s="22"/>
      <c r="H28" s="22"/>
      <c r="I28" s="22"/>
      <c r="J28" s="22"/>
      <c r="K28" s="7" t="s">
        <v>70</v>
      </c>
      <c r="L28" s="23" t="s">
        <v>71</v>
      </c>
      <c r="M28" s="23"/>
      <c r="N28" s="23"/>
      <c r="O28" s="23"/>
      <c r="P28" s="23"/>
      <c r="Q28" s="25" t="s">
        <v>25</v>
      </c>
      <c r="R28" s="25"/>
      <c r="S28" s="25"/>
      <c r="T28" s="24">
        <f>-33958185.12</f>
        <v>-33958185.12</v>
      </c>
      <c r="U28" s="24"/>
      <c r="V28" s="24"/>
      <c r="W28" s="24"/>
      <c r="X28" s="25" t="s">
        <v>25</v>
      </c>
      <c r="Y28" s="25"/>
      <c r="Z28" s="25"/>
      <c r="AA28" s="25"/>
      <c r="AB28" s="25"/>
      <c r="AC28" s="25"/>
      <c r="AD28" s="26">
        <f>-33958185.12</f>
        <v>-33958185.12</v>
      </c>
      <c r="AE28" s="26"/>
      <c r="AF28" s="26"/>
    </row>
    <row r="29" spans="1:32" s="1" customFormat="1" ht="24" customHeight="1">
      <c r="A29" s="29" t="s">
        <v>72</v>
      </c>
      <c r="B29" s="29"/>
      <c r="C29" s="29"/>
      <c r="D29" s="29"/>
      <c r="E29" s="29"/>
      <c r="F29" s="29"/>
      <c r="G29" s="29"/>
      <c r="H29" s="29"/>
      <c r="I29" s="29"/>
      <c r="J29" s="29"/>
      <c r="K29" s="6" t="s">
        <v>73</v>
      </c>
      <c r="L29" s="30" t="s">
        <v>71</v>
      </c>
      <c r="M29" s="30"/>
      <c r="N29" s="30"/>
      <c r="O29" s="30"/>
      <c r="P29" s="30"/>
      <c r="Q29" s="25" t="s">
        <v>25</v>
      </c>
      <c r="R29" s="25"/>
      <c r="S29" s="25"/>
      <c r="T29" s="24">
        <f>T28</f>
        <v>-33958185.12</v>
      </c>
      <c r="U29" s="25"/>
      <c r="V29" s="25"/>
      <c r="W29" s="25"/>
      <c r="X29" s="25" t="s">
        <v>25</v>
      </c>
      <c r="Y29" s="25"/>
      <c r="Z29" s="25"/>
      <c r="AA29" s="25"/>
      <c r="AB29" s="25"/>
      <c r="AC29" s="25"/>
      <c r="AD29" s="26">
        <f>T29</f>
        <v>-33958185.12</v>
      </c>
      <c r="AE29" s="28"/>
      <c r="AF29" s="28"/>
    </row>
    <row r="30" spans="1:32" s="1" customFormat="1" ht="13.5" customHeight="1">
      <c r="A30" s="29" t="s">
        <v>74</v>
      </c>
      <c r="B30" s="29"/>
      <c r="C30" s="29"/>
      <c r="D30" s="29"/>
      <c r="E30" s="29"/>
      <c r="F30" s="29"/>
      <c r="G30" s="29"/>
      <c r="H30" s="29"/>
      <c r="I30" s="29"/>
      <c r="J30" s="29"/>
      <c r="K30" s="7" t="s">
        <v>75</v>
      </c>
      <c r="L30" s="23" t="s">
        <v>71</v>
      </c>
      <c r="M30" s="23"/>
      <c r="N30" s="23"/>
      <c r="O30" s="23"/>
      <c r="P30" s="23"/>
      <c r="Q30" s="25" t="s">
        <v>25</v>
      </c>
      <c r="R30" s="25"/>
      <c r="S30" s="25"/>
      <c r="T30" s="24"/>
      <c r="U30" s="24"/>
      <c r="V30" s="24"/>
      <c r="W30" s="24"/>
      <c r="X30" s="25" t="s">
        <v>25</v>
      </c>
      <c r="Y30" s="25"/>
      <c r="Z30" s="25"/>
      <c r="AA30" s="25"/>
      <c r="AB30" s="25"/>
      <c r="AC30" s="25"/>
      <c r="AD30" s="26"/>
      <c r="AE30" s="26"/>
      <c r="AF30" s="26"/>
    </row>
    <row r="31" spans="1:32" s="1" customFormat="1" ht="13.5" customHeight="1">
      <c r="A31" s="21" t="s">
        <v>76</v>
      </c>
      <c r="B31" s="21"/>
      <c r="C31" s="21"/>
      <c r="D31" s="21"/>
      <c r="E31" s="21"/>
      <c r="F31" s="21"/>
      <c r="G31" s="21"/>
      <c r="H31" s="21"/>
      <c r="I31" s="21"/>
      <c r="J31" s="21"/>
      <c r="K31" s="7" t="s">
        <v>77</v>
      </c>
      <c r="L31" s="30" t="s">
        <v>78</v>
      </c>
      <c r="M31" s="30"/>
      <c r="N31" s="30"/>
      <c r="O31" s="30"/>
      <c r="P31" s="30"/>
      <c r="Q31" s="42" t="s">
        <v>25</v>
      </c>
      <c r="R31" s="42"/>
      <c r="S31" s="42"/>
      <c r="T31" s="42" t="s">
        <v>25</v>
      </c>
      <c r="U31" s="42"/>
      <c r="V31" s="42"/>
      <c r="W31" s="42"/>
      <c r="X31" s="42" t="s">
        <v>25</v>
      </c>
      <c r="Y31" s="42"/>
      <c r="Z31" s="42"/>
      <c r="AA31" s="42"/>
      <c r="AB31" s="42"/>
      <c r="AC31" s="42"/>
      <c r="AD31" s="47" t="s">
        <v>25</v>
      </c>
      <c r="AE31" s="47"/>
      <c r="AF31" s="47"/>
    </row>
    <row r="32" spans="1:32" s="1" customFormat="1" ht="13.5" customHeight="1">
      <c r="A32" s="27" t="s">
        <v>79</v>
      </c>
      <c r="B32" s="27"/>
      <c r="C32" s="27"/>
      <c r="D32" s="27"/>
      <c r="E32" s="27"/>
      <c r="F32" s="27"/>
      <c r="G32" s="27"/>
      <c r="H32" s="27"/>
      <c r="I32" s="27"/>
      <c r="J32" s="27"/>
      <c r="K32" s="7" t="s">
        <v>44</v>
      </c>
      <c r="L32" s="23" t="s">
        <v>80</v>
      </c>
      <c r="M32" s="23"/>
      <c r="N32" s="23"/>
      <c r="O32" s="23"/>
      <c r="P32" s="23"/>
      <c r="Q32" s="24">
        <f>2617821.63</f>
        <v>2617821.63</v>
      </c>
      <c r="R32" s="24"/>
      <c r="S32" s="24"/>
      <c r="T32" s="24">
        <f>73069365.59</f>
        <v>73069365.59</v>
      </c>
      <c r="U32" s="24"/>
      <c r="V32" s="24"/>
      <c r="W32" s="24"/>
      <c r="X32" s="25" t="s">
        <v>25</v>
      </c>
      <c r="Y32" s="25"/>
      <c r="Z32" s="25"/>
      <c r="AA32" s="25"/>
      <c r="AB32" s="25"/>
      <c r="AC32" s="25"/>
      <c r="AD32" s="26">
        <f>75687187.22</f>
        <v>75687187.22</v>
      </c>
      <c r="AE32" s="26"/>
      <c r="AF32" s="26"/>
    </row>
    <row r="33" spans="1:32" s="1" customFormat="1" ht="33.75" customHeight="1">
      <c r="A33" s="29" t="s">
        <v>81</v>
      </c>
      <c r="B33" s="29"/>
      <c r="C33" s="29"/>
      <c r="D33" s="29"/>
      <c r="E33" s="29"/>
      <c r="F33" s="29"/>
      <c r="G33" s="29"/>
      <c r="H33" s="29"/>
      <c r="I33" s="29"/>
      <c r="J33" s="29"/>
      <c r="K33" s="6" t="s">
        <v>82</v>
      </c>
      <c r="L33" s="30" t="s">
        <v>80</v>
      </c>
      <c r="M33" s="30"/>
      <c r="N33" s="30"/>
      <c r="O33" s="30"/>
      <c r="P33" s="30"/>
      <c r="Q33" s="25" t="s">
        <v>25</v>
      </c>
      <c r="R33" s="25"/>
      <c r="S33" s="25"/>
      <c r="T33" s="24">
        <v>39515886.07</v>
      </c>
      <c r="U33" s="24"/>
      <c r="V33" s="24"/>
      <c r="W33" s="24"/>
      <c r="X33" s="25" t="s">
        <v>25</v>
      </c>
      <c r="Y33" s="25"/>
      <c r="Z33" s="25"/>
      <c r="AA33" s="25"/>
      <c r="AB33" s="25"/>
      <c r="AC33" s="25"/>
      <c r="AD33" s="26">
        <f>T33</f>
        <v>39515886.07</v>
      </c>
      <c r="AE33" s="26"/>
      <c r="AF33" s="26"/>
    </row>
    <row r="34" spans="1:32" s="1" customFormat="1" ht="13.5" customHeight="1">
      <c r="A34" s="29" t="s">
        <v>83</v>
      </c>
      <c r="B34" s="29"/>
      <c r="C34" s="29"/>
      <c r="D34" s="29"/>
      <c r="E34" s="29"/>
      <c r="F34" s="29"/>
      <c r="G34" s="29"/>
      <c r="H34" s="29"/>
      <c r="I34" s="29"/>
      <c r="J34" s="29"/>
      <c r="K34" s="7" t="s">
        <v>84</v>
      </c>
      <c r="L34" s="23" t="s">
        <v>80</v>
      </c>
      <c r="M34" s="23"/>
      <c r="N34" s="23"/>
      <c r="O34" s="23"/>
      <c r="P34" s="23"/>
      <c r="Q34" s="24">
        <f>2617821.63</f>
        <v>2617821.63</v>
      </c>
      <c r="R34" s="24"/>
      <c r="S34" s="24"/>
      <c r="T34" s="25" t="s">
        <v>25</v>
      </c>
      <c r="U34" s="25"/>
      <c r="V34" s="25"/>
      <c r="W34" s="25"/>
      <c r="X34" s="25" t="s">
        <v>25</v>
      </c>
      <c r="Y34" s="25"/>
      <c r="Z34" s="25"/>
      <c r="AA34" s="25"/>
      <c r="AB34" s="25"/>
      <c r="AC34" s="25"/>
      <c r="AD34" s="26">
        <f>2617821.63</f>
        <v>2617821.63</v>
      </c>
      <c r="AE34" s="26"/>
      <c r="AF34" s="26"/>
    </row>
    <row r="35" spans="1:32" s="1" customFormat="1" ht="13.5" customHeight="1">
      <c r="A35" s="29" t="s">
        <v>85</v>
      </c>
      <c r="B35" s="29"/>
      <c r="C35" s="29"/>
      <c r="D35" s="29"/>
      <c r="E35" s="29"/>
      <c r="F35" s="29"/>
      <c r="G35" s="29"/>
      <c r="H35" s="29"/>
      <c r="I35" s="29"/>
      <c r="J35" s="29"/>
      <c r="K35" s="7" t="s">
        <v>86</v>
      </c>
      <c r="L35" s="23" t="s">
        <v>80</v>
      </c>
      <c r="M35" s="23"/>
      <c r="N35" s="23"/>
      <c r="O35" s="23"/>
      <c r="P35" s="23"/>
      <c r="Q35" s="25" t="s">
        <v>25</v>
      </c>
      <c r="R35" s="25"/>
      <c r="S35" s="25"/>
      <c r="T35" s="25" t="s">
        <v>25</v>
      </c>
      <c r="U35" s="25"/>
      <c r="V35" s="25"/>
      <c r="W35" s="25"/>
      <c r="X35" s="25" t="s">
        <v>25</v>
      </c>
      <c r="Y35" s="25"/>
      <c r="Z35" s="25"/>
      <c r="AA35" s="25"/>
      <c r="AB35" s="25"/>
      <c r="AC35" s="25"/>
      <c r="AD35" s="28" t="s">
        <v>25</v>
      </c>
      <c r="AE35" s="28"/>
      <c r="AF35" s="28"/>
    </row>
    <row r="36" spans="1:32" s="1" customFormat="1" ht="13.5" customHeight="1">
      <c r="A36" s="29" t="s">
        <v>87</v>
      </c>
      <c r="B36" s="29"/>
      <c r="C36" s="29"/>
      <c r="D36" s="29"/>
      <c r="E36" s="29"/>
      <c r="F36" s="29"/>
      <c r="G36" s="29"/>
      <c r="H36" s="29"/>
      <c r="I36" s="29"/>
      <c r="J36" s="29"/>
      <c r="K36" s="7" t="s">
        <v>88</v>
      </c>
      <c r="L36" s="23" t="s">
        <v>80</v>
      </c>
      <c r="M36" s="23"/>
      <c r="N36" s="23"/>
      <c r="O36" s="23"/>
      <c r="P36" s="23"/>
      <c r="Q36" s="25" t="s">
        <v>25</v>
      </c>
      <c r="R36" s="25"/>
      <c r="S36" s="25"/>
      <c r="T36" s="24">
        <v>33553479.52</v>
      </c>
      <c r="U36" s="24"/>
      <c r="V36" s="24"/>
      <c r="W36" s="24"/>
      <c r="X36" s="25" t="s">
        <v>25</v>
      </c>
      <c r="Y36" s="25"/>
      <c r="Z36" s="25"/>
      <c r="AA36" s="25"/>
      <c r="AB36" s="25"/>
      <c r="AC36" s="25"/>
      <c r="AD36" s="26">
        <f>T36</f>
        <v>33553479.52</v>
      </c>
      <c r="AE36" s="26"/>
      <c r="AF36" s="26"/>
    </row>
    <row r="37" spans="1:32" s="1" customFormat="1" ht="13.5" customHeight="1">
      <c r="A37" s="27" t="s">
        <v>89</v>
      </c>
      <c r="B37" s="27"/>
      <c r="C37" s="27"/>
      <c r="D37" s="27"/>
      <c r="E37" s="27"/>
      <c r="F37" s="27"/>
      <c r="G37" s="27"/>
      <c r="H37" s="27"/>
      <c r="I37" s="27"/>
      <c r="J37" s="27"/>
      <c r="K37" s="7" t="s">
        <v>90</v>
      </c>
      <c r="L37" s="23" t="s">
        <v>50</v>
      </c>
      <c r="M37" s="23"/>
      <c r="N37" s="23"/>
      <c r="O37" s="23"/>
      <c r="P37" s="23"/>
      <c r="Q37" s="25" t="s">
        <v>25</v>
      </c>
      <c r="R37" s="25"/>
      <c r="S37" s="25"/>
      <c r="T37" s="25" t="s">
        <v>25</v>
      </c>
      <c r="U37" s="25"/>
      <c r="V37" s="25"/>
      <c r="W37" s="25"/>
      <c r="X37" s="25" t="s">
        <v>25</v>
      </c>
      <c r="Y37" s="25"/>
      <c r="Z37" s="25"/>
      <c r="AA37" s="25"/>
      <c r="AB37" s="25"/>
      <c r="AC37" s="25"/>
      <c r="AD37" s="28" t="s">
        <v>25</v>
      </c>
      <c r="AE37" s="28"/>
      <c r="AF37" s="28"/>
    </row>
    <row r="38" spans="1:32" s="1" customFormat="1" ht="34.5" customHeight="1">
      <c r="A38" s="35" t="s">
        <v>28</v>
      </c>
      <c r="B38" s="35"/>
      <c r="C38" s="35"/>
      <c r="D38" s="35"/>
      <c r="E38" s="35"/>
      <c r="F38" s="35"/>
      <c r="G38" s="35"/>
      <c r="H38" s="35"/>
      <c r="I38" s="35"/>
      <c r="J38" s="35"/>
      <c r="K38" s="4" t="s">
        <v>29</v>
      </c>
      <c r="L38" s="35" t="s">
        <v>30</v>
      </c>
      <c r="M38" s="35"/>
      <c r="N38" s="35"/>
      <c r="O38" s="35"/>
      <c r="P38" s="35"/>
      <c r="Q38" s="35" t="s">
        <v>31</v>
      </c>
      <c r="R38" s="35"/>
      <c r="S38" s="35"/>
      <c r="T38" s="35" t="s">
        <v>32</v>
      </c>
      <c r="U38" s="35"/>
      <c r="V38" s="35"/>
      <c r="W38" s="35"/>
      <c r="X38" s="35" t="s">
        <v>33</v>
      </c>
      <c r="Y38" s="35"/>
      <c r="Z38" s="35"/>
      <c r="AA38" s="35"/>
      <c r="AB38" s="35"/>
      <c r="AC38" s="35"/>
      <c r="AD38" s="36" t="s">
        <v>34</v>
      </c>
      <c r="AE38" s="36"/>
      <c r="AF38" s="36"/>
    </row>
    <row r="39" spans="1:32" s="1" customFormat="1" ht="12.75" customHeight="1">
      <c r="A39" s="33" t="s">
        <v>35</v>
      </c>
      <c r="B39" s="33"/>
      <c r="C39" s="33"/>
      <c r="D39" s="33"/>
      <c r="E39" s="33"/>
      <c r="F39" s="33"/>
      <c r="G39" s="33"/>
      <c r="H39" s="33"/>
      <c r="I39" s="33"/>
      <c r="J39" s="33"/>
      <c r="K39" s="5" t="s">
        <v>36</v>
      </c>
      <c r="L39" s="33" t="s">
        <v>37</v>
      </c>
      <c r="M39" s="33"/>
      <c r="N39" s="33"/>
      <c r="O39" s="33"/>
      <c r="P39" s="33"/>
      <c r="Q39" s="33" t="s">
        <v>38</v>
      </c>
      <c r="R39" s="33"/>
      <c r="S39" s="33"/>
      <c r="T39" s="33" t="s">
        <v>39</v>
      </c>
      <c r="U39" s="33"/>
      <c r="V39" s="33"/>
      <c r="W39" s="33"/>
      <c r="X39" s="33" t="s">
        <v>40</v>
      </c>
      <c r="Y39" s="33"/>
      <c r="Z39" s="33"/>
      <c r="AA39" s="33"/>
      <c r="AB39" s="33"/>
      <c r="AC39" s="33"/>
      <c r="AD39" s="34" t="s">
        <v>41</v>
      </c>
      <c r="AE39" s="34"/>
      <c r="AF39" s="34"/>
    </row>
    <row r="40" spans="1:32" s="1" customFormat="1" ht="24" customHeight="1">
      <c r="A40" s="37" t="s">
        <v>91</v>
      </c>
      <c r="B40" s="37"/>
      <c r="C40" s="37"/>
      <c r="D40" s="37"/>
      <c r="E40" s="37"/>
      <c r="F40" s="37"/>
      <c r="G40" s="37"/>
      <c r="H40" s="37"/>
      <c r="I40" s="37"/>
      <c r="J40" s="37"/>
      <c r="K40" s="6" t="s">
        <v>56</v>
      </c>
      <c r="L40" s="30" t="s">
        <v>92</v>
      </c>
      <c r="M40" s="30"/>
      <c r="N40" s="30"/>
      <c r="O40" s="30"/>
      <c r="P40" s="30"/>
      <c r="Q40" s="39">
        <f>2587821.63</f>
        <v>2587821.63</v>
      </c>
      <c r="R40" s="39"/>
      <c r="S40" s="39"/>
      <c r="T40" s="39">
        <f>40072376.82</f>
        <v>40072376.82</v>
      </c>
      <c r="U40" s="39"/>
      <c r="V40" s="39"/>
      <c r="W40" s="39"/>
      <c r="X40" s="38" t="s">
        <v>25</v>
      </c>
      <c r="Y40" s="38"/>
      <c r="Z40" s="38"/>
      <c r="AA40" s="38"/>
      <c r="AB40" s="38"/>
      <c r="AC40" s="38"/>
      <c r="AD40" s="40">
        <f>42660198.45</f>
        <v>42660198.45</v>
      </c>
      <c r="AE40" s="40"/>
      <c r="AF40" s="40"/>
    </row>
    <row r="41" spans="1:32" s="1" customFormat="1" ht="13.5" customHeight="1">
      <c r="A41" s="27" t="s">
        <v>93</v>
      </c>
      <c r="B41" s="27"/>
      <c r="C41" s="27"/>
      <c r="D41" s="27"/>
      <c r="E41" s="27"/>
      <c r="F41" s="27"/>
      <c r="G41" s="27"/>
      <c r="H41" s="27"/>
      <c r="I41" s="27"/>
      <c r="J41" s="27"/>
      <c r="K41" s="7" t="s">
        <v>94</v>
      </c>
      <c r="L41" s="23" t="s">
        <v>95</v>
      </c>
      <c r="M41" s="23"/>
      <c r="N41" s="23"/>
      <c r="O41" s="23"/>
      <c r="P41" s="23"/>
      <c r="Q41" s="25" t="s">
        <v>25</v>
      </c>
      <c r="R41" s="25"/>
      <c r="S41" s="25"/>
      <c r="T41" s="24">
        <f>32983872.82</f>
        <v>32983872.82</v>
      </c>
      <c r="U41" s="24"/>
      <c r="V41" s="24"/>
      <c r="W41" s="24"/>
      <c r="X41" s="25" t="s">
        <v>25</v>
      </c>
      <c r="Y41" s="25"/>
      <c r="Z41" s="25"/>
      <c r="AA41" s="25"/>
      <c r="AB41" s="25"/>
      <c r="AC41" s="25"/>
      <c r="AD41" s="26">
        <f>32983872.82</f>
        <v>32983872.82</v>
      </c>
      <c r="AE41" s="26"/>
      <c r="AF41" s="26"/>
    </row>
    <row r="42" spans="1:32" s="1" customFormat="1" ht="24" customHeight="1">
      <c r="A42" s="22" t="s">
        <v>96</v>
      </c>
      <c r="B42" s="22"/>
      <c r="C42" s="22"/>
      <c r="D42" s="22"/>
      <c r="E42" s="22"/>
      <c r="F42" s="22"/>
      <c r="G42" s="22"/>
      <c r="H42" s="22"/>
      <c r="I42" s="22"/>
      <c r="J42" s="22"/>
      <c r="K42" s="6" t="s">
        <v>97</v>
      </c>
      <c r="L42" s="30" t="s">
        <v>98</v>
      </c>
      <c r="M42" s="30"/>
      <c r="N42" s="30"/>
      <c r="O42" s="30"/>
      <c r="P42" s="30"/>
      <c r="Q42" s="25" t="s">
        <v>25</v>
      </c>
      <c r="R42" s="25"/>
      <c r="S42" s="25"/>
      <c r="T42" s="24">
        <f>27265480.83</f>
        <v>27265480.83</v>
      </c>
      <c r="U42" s="24"/>
      <c r="V42" s="24"/>
      <c r="W42" s="24"/>
      <c r="X42" s="25" t="s">
        <v>25</v>
      </c>
      <c r="Y42" s="25"/>
      <c r="Z42" s="25"/>
      <c r="AA42" s="25"/>
      <c r="AB42" s="25"/>
      <c r="AC42" s="25"/>
      <c r="AD42" s="26">
        <f>27265480.83</f>
        <v>27265480.83</v>
      </c>
      <c r="AE42" s="26"/>
      <c r="AF42" s="26"/>
    </row>
    <row r="43" spans="1:32" s="1" customFormat="1" ht="13.5" customHeight="1">
      <c r="A43" s="22" t="s">
        <v>99</v>
      </c>
      <c r="B43" s="22"/>
      <c r="C43" s="22"/>
      <c r="D43" s="22"/>
      <c r="E43" s="22"/>
      <c r="F43" s="22"/>
      <c r="G43" s="22"/>
      <c r="H43" s="22"/>
      <c r="I43" s="22"/>
      <c r="J43" s="22"/>
      <c r="K43" s="7" t="s">
        <v>100</v>
      </c>
      <c r="L43" s="23" t="s">
        <v>101</v>
      </c>
      <c r="M43" s="23"/>
      <c r="N43" s="23"/>
      <c r="O43" s="23"/>
      <c r="P43" s="23"/>
      <c r="Q43" s="25" t="s">
        <v>25</v>
      </c>
      <c r="R43" s="25"/>
      <c r="S43" s="25"/>
      <c r="T43" s="24">
        <f>293221.78</f>
        <v>293221.78</v>
      </c>
      <c r="U43" s="24"/>
      <c r="V43" s="24"/>
      <c r="W43" s="24"/>
      <c r="X43" s="25" t="s">
        <v>25</v>
      </c>
      <c r="Y43" s="25"/>
      <c r="Z43" s="25"/>
      <c r="AA43" s="25"/>
      <c r="AB43" s="25"/>
      <c r="AC43" s="25"/>
      <c r="AD43" s="26">
        <f>293221.78</f>
        <v>293221.78</v>
      </c>
      <c r="AE43" s="26"/>
      <c r="AF43" s="26"/>
    </row>
    <row r="44" spans="1:32" s="1" customFormat="1" ht="13.5" customHeight="1">
      <c r="A44" s="22" t="s">
        <v>102</v>
      </c>
      <c r="B44" s="22"/>
      <c r="C44" s="22"/>
      <c r="D44" s="22"/>
      <c r="E44" s="22"/>
      <c r="F44" s="22"/>
      <c r="G44" s="22"/>
      <c r="H44" s="22"/>
      <c r="I44" s="22"/>
      <c r="J44" s="22"/>
      <c r="K44" s="7" t="s">
        <v>103</v>
      </c>
      <c r="L44" s="23" t="s">
        <v>104</v>
      </c>
      <c r="M44" s="23"/>
      <c r="N44" s="23"/>
      <c r="O44" s="23"/>
      <c r="P44" s="23"/>
      <c r="Q44" s="25" t="s">
        <v>25</v>
      </c>
      <c r="R44" s="25"/>
      <c r="S44" s="25"/>
      <c r="T44" s="24">
        <f>5425170.21</f>
        <v>5425170.21</v>
      </c>
      <c r="U44" s="24"/>
      <c r="V44" s="24"/>
      <c r="W44" s="24"/>
      <c r="X44" s="25" t="s">
        <v>25</v>
      </c>
      <c r="Y44" s="25"/>
      <c r="Z44" s="25"/>
      <c r="AA44" s="25"/>
      <c r="AB44" s="25"/>
      <c r="AC44" s="25"/>
      <c r="AD44" s="26">
        <f>5425170.21</f>
        <v>5425170.21</v>
      </c>
      <c r="AE44" s="26"/>
      <c r="AF44" s="26"/>
    </row>
    <row r="45" spans="1:32" s="1" customFormat="1" ht="13.5" customHeight="1">
      <c r="A45" s="27" t="s">
        <v>105</v>
      </c>
      <c r="B45" s="27"/>
      <c r="C45" s="27"/>
      <c r="D45" s="27"/>
      <c r="E45" s="27"/>
      <c r="F45" s="27"/>
      <c r="G45" s="27"/>
      <c r="H45" s="27"/>
      <c r="I45" s="27"/>
      <c r="J45" s="27"/>
      <c r="K45" s="7" t="s">
        <v>65</v>
      </c>
      <c r="L45" s="23" t="s">
        <v>106</v>
      </c>
      <c r="M45" s="23"/>
      <c r="N45" s="23"/>
      <c r="O45" s="23"/>
      <c r="P45" s="23"/>
      <c r="Q45" s="24">
        <f>2480361.63</f>
        <v>2480361.63</v>
      </c>
      <c r="R45" s="24"/>
      <c r="S45" s="24"/>
      <c r="T45" s="24">
        <f>3295782.45</f>
        <v>3295782.45</v>
      </c>
      <c r="U45" s="24"/>
      <c r="V45" s="24"/>
      <c r="W45" s="24"/>
      <c r="X45" s="25" t="s">
        <v>25</v>
      </c>
      <c r="Y45" s="25"/>
      <c r="Z45" s="25"/>
      <c r="AA45" s="25"/>
      <c r="AB45" s="25"/>
      <c r="AC45" s="25"/>
      <c r="AD45" s="26">
        <f>5776144.08</f>
        <v>5776144.08</v>
      </c>
      <c r="AE45" s="26"/>
      <c r="AF45" s="26"/>
    </row>
    <row r="46" spans="1:32" s="1" customFormat="1" ht="24" customHeight="1">
      <c r="A46" s="22" t="s">
        <v>107</v>
      </c>
      <c r="B46" s="22"/>
      <c r="C46" s="22"/>
      <c r="D46" s="22"/>
      <c r="E46" s="22"/>
      <c r="F46" s="22"/>
      <c r="G46" s="22"/>
      <c r="H46" s="22"/>
      <c r="I46" s="22"/>
      <c r="J46" s="22"/>
      <c r="K46" s="6" t="s">
        <v>68</v>
      </c>
      <c r="L46" s="30" t="s">
        <v>108</v>
      </c>
      <c r="M46" s="30"/>
      <c r="N46" s="30"/>
      <c r="O46" s="30"/>
      <c r="P46" s="30"/>
      <c r="Q46" s="25" t="s">
        <v>25</v>
      </c>
      <c r="R46" s="25"/>
      <c r="S46" s="25"/>
      <c r="T46" s="24">
        <f>58891.47</f>
        <v>58891.47</v>
      </c>
      <c r="U46" s="24"/>
      <c r="V46" s="24"/>
      <c r="W46" s="24"/>
      <c r="X46" s="25" t="s">
        <v>25</v>
      </c>
      <c r="Y46" s="25"/>
      <c r="Z46" s="25"/>
      <c r="AA46" s="25"/>
      <c r="AB46" s="25"/>
      <c r="AC46" s="25"/>
      <c r="AD46" s="26">
        <f>58891.47</f>
        <v>58891.47</v>
      </c>
      <c r="AE46" s="26"/>
      <c r="AF46" s="26"/>
    </row>
    <row r="47" spans="1:32" s="1" customFormat="1" ht="13.5" customHeight="1">
      <c r="A47" s="22" t="s">
        <v>109</v>
      </c>
      <c r="B47" s="22"/>
      <c r="C47" s="22"/>
      <c r="D47" s="22"/>
      <c r="E47" s="22"/>
      <c r="F47" s="22"/>
      <c r="G47" s="22"/>
      <c r="H47" s="22"/>
      <c r="I47" s="22"/>
      <c r="J47" s="22"/>
      <c r="K47" s="7" t="s">
        <v>71</v>
      </c>
      <c r="L47" s="23" t="s">
        <v>110</v>
      </c>
      <c r="M47" s="23"/>
      <c r="N47" s="23"/>
      <c r="O47" s="23"/>
      <c r="P47" s="23"/>
      <c r="Q47" s="25" t="s">
        <v>25</v>
      </c>
      <c r="R47" s="25"/>
      <c r="S47" s="25"/>
      <c r="T47" s="25" t="s">
        <v>25</v>
      </c>
      <c r="U47" s="25"/>
      <c r="V47" s="25"/>
      <c r="W47" s="25"/>
      <c r="X47" s="25" t="s">
        <v>25</v>
      </c>
      <c r="Y47" s="25"/>
      <c r="Z47" s="25"/>
      <c r="AA47" s="25"/>
      <c r="AB47" s="25"/>
      <c r="AC47" s="25"/>
      <c r="AD47" s="28" t="s">
        <v>25</v>
      </c>
      <c r="AE47" s="28"/>
      <c r="AF47" s="28"/>
    </row>
    <row r="48" spans="1:32" s="1" customFormat="1" ht="13.5" customHeight="1">
      <c r="A48" s="22" t="s">
        <v>111</v>
      </c>
      <c r="B48" s="22"/>
      <c r="C48" s="22"/>
      <c r="D48" s="22"/>
      <c r="E48" s="22"/>
      <c r="F48" s="22"/>
      <c r="G48" s="22"/>
      <c r="H48" s="22"/>
      <c r="I48" s="22"/>
      <c r="J48" s="22"/>
      <c r="K48" s="7" t="s">
        <v>78</v>
      </c>
      <c r="L48" s="23" t="s">
        <v>112</v>
      </c>
      <c r="M48" s="23"/>
      <c r="N48" s="23"/>
      <c r="O48" s="23"/>
      <c r="P48" s="23"/>
      <c r="Q48" s="25" t="s">
        <v>25</v>
      </c>
      <c r="R48" s="25"/>
      <c r="S48" s="25"/>
      <c r="T48" s="24">
        <f>2050081.18</f>
        <v>2050081.18</v>
      </c>
      <c r="U48" s="24"/>
      <c r="V48" s="24"/>
      <c r="W48" s="24"/>
      <c r="X48" s="25" t="s">
        <v>25</v>
      </c>
      <c r="Y48" s="25"/>
      <c r="Z48" s="25"/>
      <c r="AA48" s="25"/>
      <c r="AB48" s="25"/>
      <c r="AC48" s="25"/>
      <c r="AD48" s="26">
        <f>2050081.18</f>
        <v>2050081.18</v>
      </c>
      <c r="AE48" s="26"/>
      <c r="AF48" s="26"/>
    </row>
    <row r="49" spans="1:32" s="1" customFormat="1" ht="13.5" customHeight="1">
      <c r="A49" s="22" t="s">
        <v>113</v>
      </c>
      <c r="B49" s="22"/>
      <c r="C49" s="22"/>
      <c r="D49" s="22"/>
      <c r="E49" s="22"/>
      <c r="F49" s="22"/>
      <c r="G49" s="22"/>
      <c r="H49" s="22"/>
      <c r="I49" s="22"/>
      <c r="J49" s="22"/>
      <c r="K49" s="7" t="s">
        <v>114</v>
      </c>
      <c r="L49" s="23" t="s">
        <v>115</v>
      </c>
      <c r="M49" s="23"/>
      <c r="N49" s="23"/>
      <c r="O49" s="23"/>
      <c r="P49" s="23"/>
      <c r="Q49" s="25" t="s">
        <v>25</v>
      </c>
      <c r="R49" s="25"/>
      <c r="S49" s="25"/>
      <c r="T49" s="25" t="s">
        <v>25</v>
      </c>
      <c r="U49" s="25"/>
      <c r="V49" s="25"/>
      <c r="W49" s="25"/>
      <c r="X49" s="25" t="s">
        <v>25</v>
      </c>
      <c r="Y49" s="25"/>
      <c r="Z49" s="25"/>
      <c r="AA49" s="25"/>
      <c r="AB49" s="25"/>
      <c r="AC49" s="25"/>
      <c r="AD49" s="28" t="s">
        <v>25</v>
      </c>
      <c r="AE49" s="28"/>
      <c r="AF49" s="28"/>
    </row>
    <row r="50" spans="1:32" s="1" customFormat="1" ht="13.5" customHeight="1">
      <c r="A50" s="22" t="s">
        <v>116</v>
      </c>
      <c r="B50" s="22"/>
      <c r="C50" s="22"/>
      <c r="D50" s="22"/>
      <c r="E50" s="22"/>
      <c r="F50" s="22"/>
      <c r="G50" s="22"/>
      <c r="H50" s="22"/>
      <c r="I50" s="22"/>
      <c r="J50" s="22"/>
      <c r="K50" s="7" t="s">
        <v>117</v>
      </c>
      <c r="L50" s="23" t="s">
        <v>118</v>
      </c>
      <c r="M50" s="23"/>
      <c r="N50" s="23"/>
      <c r="O50" s="23"/>
      <c r="P50" s="23"/>
      <c r="Q50" s="24">
        <f>99800</f>
        <v>99800</v>
      </c>
      <c r="R50" s="24"/>
      <c r="S50" s="24"/>
      <c r="T50" s="24">
        <f>221053.04</f>
        <v>221053.04</v>
      </c>
      <c r="U50" s="24"/>
      <c r="V50" s="24"/>
      <c r="W50" s="24"/>
      <c r="X50" s="25" t="s">
        <v>25</v>
      </c>
      <c r="Y50" s="25"/>
      <c r="Z50" s="25"/>
      <c r="AA50" s="25"/>
      <c r="AB50" s="25"/>
      <c r="AC50" s="25"/>
      <c r="AD50" s="26">
        <f>320853.04</f>
        <v>320853.04</v>
      </c>
      <c r="AE50" s="26"/>
      <c r="AF50" s="26"/>
    </row>
    <row r="51" spans="1:32" s="1" customFormat="1" ht="13.5" customHeight="1">
      <c r="A51" s="22" t="s">
        <v>119</v>
      </c>
      <c r="B51" s="22"/>
      <c r="C51" s="22"/>
      <c r="D51" s="22"/>
      <c r="E51" s="22"/>
      <c r="F51" s="22"/>
      <c r="G51" s="22"/>
      <c r="H51" s="22"/>
      <c r="I51" s="22"/>
      <c r="J51" s="22"/>
      <c r="K51" s="7" t="s">
        <v>120</v>
      </c>
      <c r="L51" s="23" t="s">
        <v>121</v>
      </c>
      <c r="M51" s="23"/>
      <c r="N51" s="23"/>
      <c r="O51" s="23"/>
      <c r="P51" s="23"/>
      <c r="Q51" s="24">
        <f>2380561.63</f>
        <v>2380561.63</v>
      </c>
      <c r="R51" s="24"/>
      <c r="S51" s="24"/>
      <c r="T51" s="24">
        <f>965756.76</f>
        <v>965756.76</v>
      </c>
      <c r="U51" s="24"/>
      <c r="V51" s="24"/>
      <c r="W51" s="24"/>
      <c r="X51" s="25" t="s">
        <v>25</v>
      </c>
      <c r="Y51" s="25"/>
      <c r="Z51" s="25"/>
      <c r="AA51" s="25"/>
      <c r="AB51" s="25"/>
      <c r="AC51" s="25"/>
      <c r="AD51" s="26">
        <f>3346318.39</f>
        <v>3346318.39</v>
      </c>
      <c r="AE51" s="26"/>
      <c r="AF51" s="26"/>
    </row>
    <row r="52" spans="1:32" s="1" customFormat="1" ht="13.5" customHeight="1">
      <c r="A52" s="27" t="s">
        <v>122</v>
      </c>
      <c r="B52" s="27"/>
      <c r="C52" s="27"/>
      <c r="D52" s="27"/>
      <c r="E52" s="27"/>
      <c r="F52" s="27"/>
      <c r="G52" s="27"/>
      <c r="H52" s="27"/>
      <c r="I52" s="27"/>
      <c r="J52" s="27"/>
      <c r="K52" s="7" t="s">
        <v>123</v>
      </c>
      <c r="L52" s="23" t="s">
        <v>124</v>
      </c>
      <c r="M52" s="23"/>
      <c r="N52" s="23"/>
      <c r="O52" s="23"/>
      <c r="P52" s="23"/>
      <c r="Q52" s="25" t="s">
        <v>25</v>
      </c>
      <c r="R52" s="25"/>
      <c r="S52" s="25"/>
      <c r="T52" s="25" t="s">
        <v>25</v>
      </c>
      <c r="U52" s="25"/>
      <c r="V52" s="25"/>
      <c r="W52" s="25"/>
      <c r="X52" s="25" t="s">
        <v>25</v>
      </c>
      <c r="Y52" s="25"/>
      <c r="Z52" s="25"/>
      <c r="AA52" s="25"/>
      <c r="AB52" s="25"/>
      <c r="AC52" s="25"/>
      <c r="AD52" s="28" t="s">
        <v>25</v>
      </c>
      <c r="AE52" s="28"/>
      <c r="AF52" s="28"/>
    </row>
    <row r="53" spans="1:32" s="1" customFormat="1" ht="24" customHeight="1">
      <c r="A53" s="22" t="s">
        <v>125</v>
      </c>
      <c r="B53" s="22"/>
      <c r="C53" s="22"/>
      <c r="D53" s="22"/>
      <c r="E53" s="22"/>
      <c r="F53" s="22"/>
      <c r="G53" s="22"/>
      <c r="H53" s="22"/>
      <c r="I53" s="22"/>
      <c r="J53" s="22"/>
      <c r="K53" s="6" t="s">
        <v>126</v>
      </c>
      <c r="L53" s="30" t="s">
        <v>127</v>
      </c>
      <c r="M53" s="30"/>
      <c r="N53" s="30"/>
      <c r="O53" s="30"/>
      <c r="P53" s="30"/>
      <c r="Q53" s="25" t="s">
        <v>25</v>
      </c>
      <c r="R53" s="25"/>
      <c r="S53" s="25"/>
      <c r="T53" s="25" t="s">
        <v>25</v>
      </c>
      <c r="U53" s="25"/>
      <c r="V53" s="25"/>
      <c r="W53" s="25"/>
      <c r="X53" s="25" t="s">
        <v>25</v>
      </c>
      <c r="Y53" s="25"/>
      <c r="Z53" s="25"/>
      <c r="AA53" s="25"/>
      <c r="AB53" s="25"/>
      <c r="AC53" s="25"/>
      <c r="AD53" s="28" t="s">
        <v>25</v>
      </c>
      <c r="AE53" s="28"/>
      <c r="AF53" s="28"/>
    </row>
    <row r="54" spans="1:32" s="1" customFormat="1" ht="13.5" customHeight="1">
      <c r="A54" s="22" t="s">
        <v>128</v>
      </c>
      <c r="B54" s="22"/>
      <c r="C54" s="22"/>
      <c r="D54" s="22"/>
      <c r="E54" s="22"/>
      <c r="F54" s="22"/>
      <c r="G54" s="22"/>
      <c r="H54" s="22"/>
      <c r="I54" s="22"/>
      <c r="J54" s="22"/>
      <c r="K54" s="7" t="s">
        <v>129</v>
      </c>
      <c r="L54" s="23" t="s">
        <v>130</v>
      </c>
      <c r="M54" s="23"/>
      <c r="N54" s="23"/>
      <c r="O54" s="23"/>
      <c r="P54" s="23"/>
      <c r="Q54" s="25" t="s">
        <v>25</v>
      </c>
      <c r="R54" s="25"/>
      <c r="S54" s="25"/>
      <c r="T54" s="25" t="s">
        <v>25</v>
      </c>
      <c r="U54" s="25"/>
      <c r="V54" s="25"/>
      <c r="W54" s="25"/>
      <c r="X54" s="25" t="s">
        <v>25</v>
      </c>
      <c r="Y54" s="25"/>
      <c r="Z54" s="25"/>
      <c r="AA54" s="25"/>
      <c r="AB54" s="25"/>
      <c r="AC54" s="25"/>
      <c r="AD54" s="28" t="s">
        <v>25</v>
      </c>
      <c r="AE54" s="28"/>
      <c r="AF54" s="28"/>
    </row>
    <row r="55" spans="1:32" s="1" customFormat="1" ht="13.5" customHeight="1">
      <c r="A55" s="27" t="s">
        <v>131</v>
      </c>
      <c r="B55" s="27"/>
      <c r="C55" s="27"/>
      <c r="D55" s="27"/>
      <c r="E55" s="27"/>
      <c r="F55" s="27"/>
      <c r="G55" s="27"/>
      <c r="H55" s="27"/>
      <c r="I55" s="27"/>
      <c r="J55" s="27"/>
      <c r="K55" s="7" t="s">
        <v>95</v>
      </c>
      <c r="L55" s="23" t="s">
        <v>132</v>
      </c>
      <c r="M55" s="23"/>
      <c r="N55" s="23"/>
      <c r="O55" s="23"/>
      <c r="P55" s="23"/>
      <c r="Q55" s="25" t="s">
        <v>25</v>
      </c>
      <c r="R55" s="25"/>
      <c r="S55" s="25"/>
      <c r="T55" s="25" t="s">
        <v>25</v>
      </c>
      <c r="U55" s="25"/>
      <c r="V55" s="25"/>
      <c r="W55" s="25"/>
      <c r="X55" s="25" t="s">
        <v>25</v>
      </c>
      <c r="Y55" s="25"/>
      <c r="Z55" s="25"/>
      <c r="AA55" s="25"/>
      <c r="AB55" s="25"/>
      <c r="AC55" s="25"/>
      <c r="AD55" s="28" t="s">
        <v>25</v>
      </c>
      <c r="AE55" s="28"/>
      <c r="AF55" s="28"/>
    </row>
    <row r="56" spans="1:32" s="1" customFormat="1" ht="33.75" customHeight="1">
      <c r="A56" s="22" t="s">
        <v>133</v>
      </c>
      <c r="B56" s="22"/>
      <c r="C56" s="22"/>
      <c r="D56" s="22"/>
      <c r="E56" s="22"/>
      <c r="F56" s="22"/>
      <c r="G56" s="22"/>
      <c r="H56" s="22"/>
      <c r="I56" s="22"/>
      <c r="J56" s="22"/>
      <c r="K56" s="6" t="s">
        <v>98</v>
      </c>
      <c r="L56" s="30" t="s">
        <v>134</v>
      </c>
      <c r="M56" s="30"/>
      <c r="N56" s="30"/>
      <c r="O56" s="30"/>
      <c r="P56" s="30"/>
      <c r="Q56" s="25" t="s">
        <v>25</v>
      </c>
      <c r="R56" s="25"/>
      <c r="S56" s="25"/>
      <c r="T56" s="25" t="s">
        <v>25</v>
      </c>
      <c r="U56" s="25"/>
      <c r="V56" s="25"/>
      <c r="W56" s="25"/>
      <c r="X56" s="25" t="s">
        <v>25</v>
      </c>
      <c r="Y56" s="25"/>
      <c r="Z56" s="25"/>
      <c r="AA56" s="25"/>
      <c r="AB56" s="25"/>
      <c r="AC56" s="25"/>
      <c r="AD56" s="28" t="s">
        <v>25</v>
      </c>
      <c r="AE56" s="28"/>
      <c r="AF56" s="28"/>
    </row>
    <row r="57" spans="1:32" s="1" customFormat="1" ht="24" customHeight="1">
      <c r="A57" s="22" t="s">
        <v>135</v>
      </c>
      <c r="B57" s="22"/>
      <c r="C57" s="22"/>
      <c r="D57" s="22"/>
      <c r="E57" s="22"/>
      <c r="F57" s="22"/>
      <c r="G57" s="22"/>
      <c r="H57" s="22"/>
      <c r="I57" s="22"/>
      <c r="J57" s="22"/>
      <c r="K57" s="7" t="s">
        <v>101</v>
      </c>
      <c r="L57" s="23" t="s">
        <v>136</v>
      </c>
      <c r="M57" s="23"/>
      <c r="N57" s="23"/>
      <c r="O57" s="23"/>
      <c r="P57" s="23"/>
      <c r="Q57" s="25" t="s">
        <v>25</v>
      </c>
      <c r="R57" s="25"/>
      <c r="S57" s="25"/>
      <c r="T57" s="25" t="s">
        <v>25</v>
      </c>
      <c r="U57" s="25"/>
      <c r="V57" s="25"/>
      <c r="W57" s="25"/>
      <c r="X57" s="25" t="s">
        <v>25</v>
      </c>
      <c r="Y57" s="25"/>
      <c r="Z57" s="25"/>
      <c r="AA57" s="25"/>
      <c r="AB57" s="25"/>
      <c r="AC57" s="25"/>
      <c r="AD57" s="28" t="s">
        <v>25</v>
      </c>
      <c r="AE57" s="28"/>
      <c r="AF57" s="28"/>
    </row>
    <row r="58" spans="1:32" s="1" customFormat="1" ht="13.5" customHeight="1">
      <c r="A58" s="27" t="s">
        <v>137</v>
      </c>
      <c r="B58" s="27"/>
      <c r="C58" s="27"/>
      <c r="D58" s="27"/>
      <c r="E58" s="27"/>
      <c r="F58" s="27"/>
      <c r="G58" s="27"/>
      <c r="H58" s="27"/>
      <c r="I58" s="27"/>
      <c r="J58" s="27"/>
      <c r="K58" s="7" t="s">
        <v>124</v>
      </c>
      <c r="L58" s="23" t="s">
        <v>138</v>
      </c>
      <c r="M58" s="23"/>
      <c r="N58" s="23"/>
      <c r="O58" s="23"/>
      <c r="P58" s="23"/>
      <c r="Q58" s="25" t="s">
        <v>25</v>
      </c>
      <c r="R58" s="25"/>
      <c r="S58" s="25"/>
      <c r="T58" s="25" t="s">
        <v>25</v>
      </c>
      <c r="U58" s="25"/>
      <c r="V58" s="25"/>
      <c r="W58" s="25"/>
      <c r="X58" s="25" t="s">
        <v>25</v>
      </c>
      <c r="Y58" s="25"/>
      <c r="Z58" s="25"/>
      <c r="AA58" s="25"/>
      <c r="AB58" s="25"/>
      <c r="AC58" s="25"/>
      <c r="AD58" s="28" t="s">
        <v>25</v>
      </c>
      <c r="AE58" s="28"/>
      <c r="AF58" s="28"/>
    </row>
    <row r="59" spans="1:32" s="1" customFormat="1" ht="33.75" customHeight="1">
      <c r="A59" s="22" t="s">
        <v>139</v>
      </c>
      <c r="B59" s="22"/>
      <c r="C59" s="22"/>
      <c r="D59" s="22"/>
      <c r="E59" s="22"/>
      <c r="F59" s="22"/>
      <c r="G59" s="22"/>
      <c r="H59" s="22"/>
      <c r="I59" s="22"/>
      <c r="J59" s="22"/>
      <c r="K59" s="6" t="s">
        <v>130</v>
      </c>
      <c r="L59" s="30" t="s">
        <v>140</v>
      </c>
      <c r="M59" s="30"/>
      <c r="N59" s="30"/>
      <c r="O59" s="30"/>
      <c r="P59" s="30"/>
      <c r="Q59" s="25" t="s">
        <v>25</v>
      </c>
      <c r="R59" s="25"/>
      <c r="S59" s="25"/>
      <c r="T59" s="25" t="s">
        <v>25</v>
      </c>
      <c r="U59" s="25"/>
      <c r="V59" s="25"/>
      <c r="W59" s="25"/>
      <c r="X59" s="25" t="s">
        <v>25</v>
      </c>
      <c r="Y59" s="25"/>
      <c r="Z59" s="25"/>
      <c r="AA59" s="25"/>
      <c r="AB59" s="25"/>
      <c r="AC59" s="25"/>
      <c r="AD59" s="28" t="s">
        <v>25</v>
      </c>
      <c r="AE59" s="28"/>
      <c r="AF59" s="28"/>
    </row>
    <row r="60" spans="1:32" s="1" customFormat="1" ht="13.5" customHeight="1">
      <c r="A60" s="22" t="s">
        <v>141</v>
      </c>
      <c r="B60" s="22"/>
      <c r="C60" s="22"/>
      <c r="D60" s="22"/>
      <c r="E60" s="22"/>
      <c r="F60" s="22"/>
      <c r="G60" s="22"/>
      <c r="H60" s="22"/>
      <c r="I60" s="22"/>
      <c r="J60" s="22"/>
      <c r="K60" s="7" t="s">
        <v>142</v>
      </c>
      <c r="L60" s="23" t="s">
        <v>143</v>
      </c>
      <c r="M60" s="23"/>
      <c r="N60" s="23"/>
      <c r="O60" s="23"/>
      <c r="P60" s="23"/>
      <c r="Q60" s="25" t="s">
        <v>25</v>
      </c>
      <c r="R60" s="25"/>
      <c r="S60" s="25"/>
      <c r="T60" s="25" t="s">
        <v>25</v>
      </c>
      <c r="U60" s="25"/>
      <c r="V60" s="25"/>
      <c r="W60" s="25"/>
      <c r="X60" s="25" t="s">
        <v>25</v>
      </c>
      <c r="Y60" s="25"/>
      <c r="Z60" s="25"/>
      <c r="AA60" s="25"/>
      <c r="AB60" s="25"/>
      <c r="AC60" s="25"/>
      <c r="AD60" s="28" t="s">
        <v>25</v>
      </c>
      <c r="AE60" s="28"/>
      <c r="AF60" s="28"/>
    </row>
    <row r="61" spans="1:32" s="1" customFormat="1" ht="13.5" customHeight="1">
      <c r="A61" s="27" t="s">
        <v>144</v>
      </c>
      <c r="B61" s="27"/>
      <c r="C61" s="27"/>
      <c r="D61" s="27"/>
      <c r="E61" s="27"/>
      <c r="F61" s="27"/>
      <c r="G61" s="27"/>
      <c r="H61" s="27"/>
      <c r="I61" s="27"/>
      <c r="J61" s="27"/>
      <c r="K61" s="7" t="s">
        <v>132</v>
      </c>
      <c r="L61" s="23" t="s">
        <v>145</v>
      </c>
      <c r="M61" s="23"/>
      <c r="N61" s="23"/>
      <c r="O61" s="23"/>
      <c r="P61" s="23"/>
      <c r="Q61" s="25" t="s">
        <v>25</v>
      </c>
      <c r="R61" s="25"/>
      <c r="S61" s="25"/>
      <c r="T61" s="25" t="s">
        <v>25</v>
      </c>
      <c r="U61" s="25"/>
      <c r="V61" s="25"/>
      <c r="W61" s="25"/>
      <c r="X61" s="25" t="s">
        <v>25</v>
      </c>
      <c r="Y61" s="25"/>
      <c r="Z61" s="25"/>
      <c r="AA61" s="25"/>
      <c r="AB61" s="25"/>
      <c r="AC61" s="25"/>
      <c r="AD61" s="28" t="s">
        <v>25</v>
      </c>
      <c r="AE61" s="28"/>
      <c r="AF61" s="28"/>
    </row>
    <row r="62" spans="1:32" s="1" customFormat="1" ht="24" customHeight="1">
      <c r="A62" s="22" t="s">
        <v>146</v>
      </c>
      <c r="B62" s="22"/>
      <c r="C62" s="22"/>
      <c r="D62" s="22"/>
      <c r="E62" s="22"/>
      <c r="F62" s="22"/>
      <c r="G62" s="22"/>
      <c r="H62" s="22"/>
      <c r="I62" s="22"/>
      <c r="J62" s="22"/>
      <c r="K62" s="6" t="s">
        <v>136</v>
      </c>
      <c r="L62" s="30" t="s">
        <v>147</v>
      </c>
      <c r="M62" s="30"/>
      <c r="N62" s="30"/>
      <c r="O62" s="30"/>
      <c r="P62" s="30"/>
      <c r="Q62" s="25" t="s">
        <v>25</v>
      </c>
      <c r="R62" s="25"/>
      <c r="S62" s="25"/>
      <c r="T62" s="25" t="s">
        <v>25</v>
      </c>
      <c r="U62" s="25"/>
      <c r="V62" s="25"/>
      <c r="W62" s="25"/>
      <c r="X62" s="25" t="s">
        <v>25</v>
      </c>
      <c r="Y62" s="25"/>
      <c r="Z62" s="25"/>
      <c r="AA62" s="25"/>
      <c r="AB62" s="25"/>
      <c r="AC62" s="25"/>
      <c r="AD62" s="28" t="s">
        <v>25</v>
      </c>
      <c r="AE62" s="28"/>
      <c r="AF62" s="28"/>
    </row>
    <row r="63" spans="1:32" s="1" customFormat="1" ht="24" customHeight="1">
      <c r="A63" s="22" t="s">
        <v>148</v>
      </c>
      <c r="B63" s="22"/>
      <c r="C63" s="22"/>
      <c r="D63" s="22"/>
      <c r="E63" s="22"/>
      <c r="F63" s="22"/>
      <c r="G63" s="22"/>
      <c r="H63" s="22"/>
      <c r="I63" s="22"/>
      <c r="J63" s="22"/>
      <c r="K63" s="6" t="s">
        <v>149</v>
      </c>
      <c r="L63" s="30" t="s">
        <v>150</v>
      </c>
      <c r="M63" s="30"/>
      <c r="N63" s="30"/>
      <c r="O63" s="30"/>
      <c r="P63" s="30"/>
      <c r="Q63" s="25" t="s">
        <v>25</v>
      </c>
      <c r="R63" s="25"/>
      <c r="S63" s="25"/>
      <c r="T63" s="25" t="s">
        <v>25</v>
      </c>
      <c r="U63" s="25"/>
      <c r="V63" s="25"/>
      <c r="W63" s="25"/>
      <c r="X63" s="25" t="s">
        <v>25</v>
      </c>
      <c r="Y63" s="25"/>
      <c r="Z63" s="25"/>
      <c r="AA63" s="25"/>
      <c r="AB63" s="25"/>
      <c r="AC63" s="25"/>
      <c r="AD63" s="28" t="s">
        <v>25</v>
      </c>
      <c r="AE63" s="28"/>
      <c r="AF63" s="28"/>
    </row>
    <row r="64" spans="1:32" s="1" customFormat="1" ht="13.5" customHeight="1">
      <c r="A64" s="27" t="s">
        <v>151</v>
      </c>
      <c r="B64" s="27"/>
      <c r="C64" s="27"/>
      <c r="D64" s="27"/>
      <c r="E64" s="27"/>
      <c r="F64" s="27"/>
      <c r="G64" s="27"/>
      <c r="H64" s="27"/>
      <c r="I64" s="27"/>
      <c r="J64" s="27"/>
      <c r="K64" s="7" t="s">
        <v>138</v>
      </c>
      <c r="L64" s="23" t="s">
        <v>152</v>
      </c>
      <c r="M64" s="23"/>
      <c r="N64" s="23"/>
      <c r="O64" s="23"/>
      <c r="P64" s="23"/>
      <c r="Q64" s="24">
        <f>7500</f>
        <v>7500</v>
      </c>
      <c r="R64" s="24"/>
      <c r="S64" s="24"/>
      <c r="T64" s="24">
        <f>13820.56</f>
        <v>13820.56</v>
      </c>
      <c r="U64" s="24"/>
      <c r="V64" s="24"/>
      <c r="W64" s="24"/>
      <c r="X64" s="25" t="s">
        <v>25</v>
      </c>
      <c r="Y64" s="25"/>
      <c r="Z64" s="25"/>
      <c r="AA64" s="25"/>
      <c r="AB64" s="25"/>
      <c r="AC64" s="25"/>
      <c r="AD64" s="26">
        <f>21320.56</f>
        <v>21320.56</v>
      </c>
      <c r="AE64" s="26"/>
      <c r="AF64" s="26"/>
    </row>
    <row r="65" spans="1:32" s="1" customFormat="1" ht="13.5" customHeight="1">
      <c r="A65" s="17" t="s">
        <v>11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1" customFormat="1" ht="34.5" customHeight="1">
      <c r="A66" s="35" t="s">
        <v>28</v>
      </c>
      <c r="B66" s="35"/>
      <c r="C66" s="35"/>
      <c r="D66" s="35"/>
      <c r="E66" s="35"/>
      <c r="F66" s="35"/>
      <c r="G66" s="35"/>
      <c r="H66" s="35"/>
      <c r="I66" s="35"/>
      <c r="J66" s="35"/>
      <c r="K66" s="4" t="s">
        <v>29</v>
      </c>
      <c r="L66" s="35" t="s">
        <v>30</v>
      </c>
      <c r="M66" s="35"/>
      <c r="N66" s="35"/>
      <c r="O66" s="35"/>
      <c r="P66" s="35"/>
      <c r="Q66" s="35" t="s">
        <v>31</v>
      </c>
      <c r="R66" s="35"/>
      <c r="S66" s="35"/>
      <c r="T66" s="35" t="s">
        <v>32</v>
      </c>
      <c r="U66" s="35"/>
      <c r="V66" s="35"/>
      <c r="W66" s="35"/>
      <c r="X66" s="35" t="s">
        <v>33</v>
      </c>
      <c r="Y66" s="35"/>
      <c r="Z66" s="35"/>
      <c r="AA66" s="35"/>
      <c r="AB66" s="35"/>
      <c r="AC66" s="35"/>
      <c r="AD66" s="36" t="s">
        <v>34</v>
      </c>
      <c r="AE66" s="36"/>
      <c r="AF66" s="36"/>
    </row>
    <row r="67" spans="1:32" s="1" customFormat="1" ht="12.75" customHeight="1">
      <c r="A67" s="33" t="s">
        <v>35</v>
      </c>
      <c r="B67" s="33"/>
      <c r="C67" s="33"/>
      <c r="D67" s="33"/>
      <c r="E67" s="33"/>
      <c r="F67" s="33"/>
      <c r="G67" s="33"/>
      <c r="H67" s="33"/>
      <c r="I67" s="33"/>
      <c r="J67" s="33"/>
      <c r="K67" s="5" t="s">
        <v>36</v>
      </c>
      <c r="L67" s="33" t="s">
        <v>37</v>
      </c>
      <c r="M67" s="33"/>
      <c r="N67" s="33"/>
      <c r="O67" s="33"/>
      <c r="P67" s="33"/>
      <c r="Q67" s="33" t="s">
        <v>38</v>
      </c>
      <c r="R67" s="33"/>
      <c r="S67" s="33"/>
      <c r="T67" s="33" t="s">
        <v>39</v>
      </c>
      <c r="U67" s="33"/>
      <c r="V67" s="33"/>
      <c r="W67" s="33"/>
      <c r="X67" s="33" t="s">
        <v>40</v>
      </c>
      <c r="Y67" s="33"/>
      <c r="Z67" s="33"/>
      <c r="AA67" s="33"/>
      <c r="AB67" s="33"/>
      <c r="AC67" s="33"/>
      <c r="AD67" s="34" t="s">
        <v>41</v>
      </c>
      <c r="AE67" s="34"/>
      <c r="AF67" s="34"/>
    </row>
    <row r="68" spans="1:32" s="1" customFormat="1" ht="13.5" customHeight="1">
      <c r="A68" s="27" t="s">
        <v>153</v>
      </c>
      <c r="B68" s="27"/>
      <c r="C68" s="27"/>
      <c r="D68" s="27"/>
      <c r="E68" s="27"/>
      <c r="F68" s="27"/>
      <c r="G68" s="27"/>
      <c r="H68" s="27"/>
      <c r="I68" s="27"/>
      <c r="J68" s="27"/>
      <c r="K68" s="7" t="s">
        <v>145</v>
      </c>
      <c r="L68" s="23" t="s">
        <v>154</v>
      </c>
      <c r="M68" s="23"/>
      <c r="N68" s="23"/>
      <c r="O68" s="23"/>
      <c r="P68" s="23"/>
      <c r="Q68" s="24">
        <f>99960</f>
        <v>99960</v>
      </c>
      <c r="R68" s="24"/>
      <c r="S68" s="24"/>
      <c r="T68" s="24">
        <f>3778900.99</f>
        <v>3778900.99</v>
      </c>
      <c r="U68" s="24"/>
      <c r="V68" s="24"/>
      <c r="W68" s="24"/>
      <c r="X68" s="25" t="s">
        <v>25</v>
      </c>
      <c r="Y68" s="25"/>
      <c r="Z68" s="25"/>
      <c r="AA68" s="25"/>
      <c r="AB68" s="25"/>
      <c r="AC68" s="25"/>
      <c r="AD68" s="26">
        <f>3878860.99</f>
        <v>3878860.99</v>
      </c>
      <c r="AE68" s="26"/>
      <c r="AF68" s="26"/>
    </row>
    <row r="69" spans="1:32" s="1" customFormat="1" ht="24" customHeight="1">
      <c r="A69" s="22" t="s">
        <v>155</v>
      </c>
      <c r="B69" s="22"/>
      <c r="C69" s="22"/>
      <c r="D69" s="22"/>
      <c r="E69" s="22"/>
      <c r="F69" s="22"/>
      <c r="G69" s="22"/>
      <c r="H69" s="22"/>
      <c r="I69" s="22"/>
      <c r="J69" s="22"/>
      <c r="K69" s="6" t="s">
        <v>156</v>
      </c>
      <c r="L69" s="30" t="s">
        <v>157</v>
      </c>
      <c r="M69" s="30"/>
      <c r="N69" s="30"/>
      <c r="O69" s="30"/>
      <c r="P69" s="30"/>
      <c r="Q69" s="25" t="s">
        <v>25</v>
      </c>
      <c r="R69" s="25"/>
      <c r="S69" s="25"/>
      <c r="T69" s="24">
        <f>3621531.06</f>
        <v>3621531.06</v>
      </c>
      <c r="U69" s="24"/>
      <c r="V69" s="24"/>
      <c r="W69" s="24"/>
      <c r="X69" s="25" t="s">
        <v>25</v>
      </c>
      <c r="Y69" s="25"/>
      <c r="Z69" s="25"/>
      <c r="AA69" s="25"/>
      <c r="AB69" s="25"/>
      <c r="AC69" s="25"/>
      <c r="AD69" s="26">
        <f>3621531.06</f>
        <v>3621531.06</v>
      </c>
      <c r="AE69" s="26"/>
      <c r="AF69" s="26"/>
    </row>
    <row r="70" spans="1:32" s="1" customFormat="1" ht="13.5" customHeight="1">
      <c r="A70" s="22" t="s">
        <v>158</v>
      </c>
      <c r="B70" s="22"/>
      <c r="C70" s="22"/>
      <c r="D70" s="22"/>
      <c r="E70" s="22"/>
      <c r="F70" s="22"/>
      <c r="G70" s="22"/>
      <c r="H70" s="22"/>
      <c r="I70" s="22"/>
      <c r="J70" s="22"/>
      <c r="K70" s="7" t="s">
        <v>159</v>
      </c>
      <c r="L70" s="23" t="s">
        <v>160</v>
      </c>
      <c r="M70" s="23"/>
      <c r="N70" s="23"/>
      <c r="O70" s="23"/>
      <c r="P70" s="23"/>
      <c r="Q70" s="24">
        <f>99960</f>
        <v>99960</v>
      </c>
      <c r="R70" s="24"/>
      <c r="S70" s="24"/>
      <c r="T70" s="24">
        <f>157369.93</f>
        <v>157369.93</v>
      </c>
      <c r="U70" s="24"/>
      <c r="V70" s="24"/>
      <c r="W70" s="24"/>
      <c r="X70" s="25" t="s">
        <v>25</v>
      </c>
      <c r="Y70" s="25"/>
      <c r="Z70" s="25"/>
      <c r="AA70" s="25"/>
      <c r="AB70" s="25"/>
      <c r="AC70" s="25"/>
      <c r="AD70" s="26">
        <f>257329.93</f>
        <v>257329.93</v>
      </c>
      <c r="AE70" s="26"/>
      <c r="AF70" s="26"/>
    </row>
    <row r="71" spans="1:32" s="1" customFormat="1" ht="13.5" customHeight="1">
      <c r="A71" s="22" t="s">
        <v>161</v>
      </c>
      <c r="B71" s="22"/>
      <c r="C71" s="22"/>
      <c r="D71" s="22"/>
      <c r="E71" s="22"/>
      <c r="F71" s="22"/>
      <c r="G71" s="22"/>
      <c r="H71" s="22"/>
      <c r="I71" s="22"/>
      <c r="J71" s="22"/>
      <c r="K71" s="7" t="s">
        <v>162</v>
      </c>
      <c r="L71" s="23" t="s">
        <v>163</v>
      </c>
      <c r="M71" s="23"/>
      <c r="N71" s="23"/>
      <c r="O71" s="23"/>
      <c r="P71" s="23"/>
      <c r="Q71" s="25" t="s">
        <v>25</v>
      </c>
      <c r="R71" s="25"/>
      <c r="S71" s="25"/>
      <c r="T71" s="25" t="s">
        <v>25</v>
      </c>
      <c r="U71" s="25"/>
      <c r="V71" s="25"/>
      <c r="W71" s="25"/>
      <c r="X71" s="25" t="s">
        <v>25</v>
      </c>
      <c r="Y71" s="25"/>
      <c r="Z71" s="25"/>
      <c r="AA71" s="25"/>
      <c r="AB71" s="25"/>
      <c r="AC71" s="25"/>
      <c r="AD71" s="28" t="s">
        <v>25</v>
      </c>
      <c r="AE71" s="28"/>
      <c r="AF71" s="28"/>
    </row>
    <row r="72" spans="1:32" s="1" customFormat="1" ht="13.5" customHeight="1">
      <c r="A72" s="27" t="s">
        <v>164</v>
      </c>
      <c r="B72" s="27"/>
      <c r="C72" s="27"/>
      <c r="D72" s="27"/>
      <c r="E72" s="27"/>
      <c r="F72" s="27"/>
      <c r="G72" s="27"/>
      <c r="H72" s="27"/>
      <c r="I72" s="27"/>
      <c r="J72" s="27"/>
      <c r="K72" s="7" t="s">
        <v>152</v>
      </c>
      <c r="L72" s="48" t="s">
        <v>11</v>
      </c>
      <c r="M72" s="48"/>
      <c r="N72" s="48"/>
      <c r="O72" s="48"/>
      <c r="P72" s="48"/>
      <c r="Q72" s="25" t="s">
        <v>25</v>
      </c>
      <c r="R72" s="25"/>
      <c r="S72" s="25"/>
      <c r="T72" s="25" t="s">
        <v>25</v>
      </c>
      <c r="U72" s="25"/>
      <c r="V72" s="25"/>
      <c r="W72" s="25"/>
      <c r="X72" s="25" t="s">
        <v>25</v>
      </c>
      <c r="Y72" s="25"/>
      <c r="Z72" s="25"/>
      <c r="AA72" s="25"/>
      <c r="AB72" s="25"/>
      <c r="AC72" s="25"/>
      <c r="AD72" s="28" t="s">
        <v>25</v>
      </c>
      <c r="AE72" s="28"/>
      <c r="AF72" s="28"/>
    </row>
    <row r="73" spans="1:32" s="1" customFormat="1" ht="24" customHeight="1">
      <c r="A73" s="37" t="s">
        <v>165</v>
      </c>
      <c r="B73" s="37"/>
      <c r="C73" s="37"/>
      <c r="D73" s="37"/>
      <c r="E73" s="37"/>
      <c r="F73" s="37"/>
      <c r="G73" s="37"/>
      <c r="H73" s="37"/>
      <c r="I73" s="37"/>
      <c r="J73" s="37"/>
      <c r="K73" s="7" t="s">
        <v>166</v>
      </c>
      <c r="L73" s="23" t="s">
        <v>11</v>
      </c>
      <c r="M73" s="23"/>
      <c r="N73" s="23"/>
      <c r="O73" s="23"/>
      <c r="P73" s="23"/>
      <c r="Q73" s="39">
        <f>30000</f>
        <v>30000</v>
      </c>
      <c r="R73" s="39"/>
      <c r="S73" s="39"/>
      <c r="T73" s="39">
        <f>-878417.75-T75</f>
        <v>-880837.75</v>
      </c>
      <c r="U73" s="39"/>
      <c r="V73" s="39"/>
      <c r="W73" s="39"/>
      <c r="X73" s="38" t="s">
        <v>25</v>
      </c>
      <c r="Y73" s="38"/>
      <c r="Z73" s="38"/>
      <c r="AA73" s="38"/>
      <c r="AB73" s="38"/>
      <c r="AC73" s="38"/>
      <c r="AD73" s="40">
        <f>-848417.75-AD75</f>
        <v>-850837.75</v>
      </c>
      <c r="AE73" s="40"/>
      <c r="AF73" s="40"/>
    </row>
    <row r="74" spans="1:32" s="1" customFormat="1" ht="13.5" customHeight="1">
      <c r="A74" s="27" t="s">
        <v>167</v>
      </c>
      <c r="B74" s="27"/>
      <c r="C74" s="27"/>
      <c r="D74" s="27"/>
      <c r="E74" s="27"/>
      <c r="F74" s="27"/>
      <c r="G74" s="27"/>
      <c r="H74" s="27"/>
      <c r="I74" s="27"/>
      <c r="J74" s="27"/>
      <c r="K74" s="7" t="s">
        <v>168</v>
      </c>
      <c r="L74" s="23" t="s">
        <v>11</v>
      </c>
      <c r="M74" s="23"/>
      <c r="N74" s="23"/>
      <c r="O74" s="23"/>
      <c r="P74" s="23"/>
      <c r="Q74" s="24">
        <f>30000</f>
        <v>30000</v>
      </c>
      <c r="R74" s="24"/>
      <c r="S74" s="24"/>
      <c r="T74" s="24">
        <f>-878417.75</f>
        <v>-878417.75</v>
      </c>
      <c r="U74" s="24"/>
      <c r="V74" s="24"/>
      <c r="W74" s="24"/>
      <c r="X74" s="25" t="s">
        <v>25</v>
      </c>
      <c r="Y74" s="25"/>
      <c r="Z74" s="25"/>
      <c r="AA74" s="25"/>
      <c r="AB74" s="25"/>
      <c r="AC74" s="25"/>
      <c r="AD74" s="26">
        <f>-848417.75</f>
        <v>-848417.75</v>
      </c>
      <c r="AE74" s="26"/>
      <c r="AF74" s="26"/>
    </row>
    <row r="75" spans="1:32" s="1" customFormat="1" ht="13.5" customHeight="1">
      <c r="A75" s="27" t="s">
        <v>169</v>
      </c>
      <c r="B75" s="27"/>
      <c r="C75" s="27"/>
      <c r="D75" s="27"/>
      <c r="E75" s="27"/>
      <c r="F75" s="27"/>
      <c r="G75" s="27"/>
      <c r="H75" s="27"/>
      <c r="I75" s="27"/>
      <c r="J75" s="27"/>
      <c r="K75" s="7" t="s">
        <v>170</v>
      </c>
      <c r="L75" s="48" t="s">
        <v>171</v>
      </c>
      <c r="M75" s="48"/>
      <c r="N75" s="48"/>
      <c r="O75" s="48"/>
      <c r="P75" s="48"/>
      <c r="Q75" s="25" t="s">
        <v>25</v>
      </c>
      <c r="R75" s="25"/>
      <c r="S75" s="25"/>
      <c r="T75" s="25">
        <v>2420</v>
      </c>
      <c r="U75" s="25"/>
      <c r="V75" s="25"/>
      <c r="W75" s="25"/>
      <c r="X75" s="25" t="s">
        <v>25</v>
      </c>
      <c r="Y75" s="25"/>
      <c r="Z75" s="25"/>
      <c r="AA75" s="25"/>
      <c r="AB75" s="25"/>
      <c r="AC75" s="25"/>
      <c r="AD75" s="28">
        <v>2420</v>
      </c>
      <c r="AE75" s="28"/>
      <c r="AF75" s="28"/>
    </row>
    <row r="76" spans="1:32" s="1" customFormat="1" ht="0.75" customHeight="1">
      <c r="A76" s="21" t="s">
        <v>11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s="1" customFormat="1" ht="24" customHeight="1">
      <c r="A77" s="37" t="s">
        <v>172</v>
      </c>
      <c r="B77" s="37"/>
      <c r="C77" s="37"/>
      <c r="D77" s="37"/>
      <c r="E77" s="37"/>
      <c r="F77" s="37"/>
      <c r="G77" s="37"/>
      <c r="H77" s="37"/>
      <c r="I77" s="37"/>
      <c r="J77" s="37"/>
      <c r="K77" s="7" t="s">
        <v>173</v>
      </c>
      <c r="L77" s="23" t="s">
        <v>11</v>
      </c>
      <c r="M77" s="23"/>
      <c r="N77" s="23"/>
      <c r="O77" s="23"/>
      <c r="P77" s="23"/>
      <c r="Q77" s="38" t="s">
        <v>25</v>
      </c>
      <c r="R77" s="38"/>
      <c r="S77" s="38"/>
      <c r="T77" s="39">
        <f>33258453.46</f>
        <v>33258453.46</v>
      </c>
      <c r="U77" s="39"/>
      <c r="V77" s="39"/>
      <c r="W77" s="39"/>
      <c r="X77" s="38" t="s">
        <v>25</v>
      </c>
      <c r="Y77" s="38"/>
      <c r="Z77" s="38"/>
      <c r="AA77" s="38"/>
      <c r="AB77" s="38"/>
      <c r="AC77" s="38"/>
      <c r="AD77" s="40">
        <f>33258453.46</f>
        <v>33258453.46</v>
      </c>
      <c r="AE77" s="40"/>
      <c r="AF77" s="40"/>
    </row>
    <row r="78" spans="1:32" s="1" customFormat="1" ht="13.5" customHeight="1">
      <c r="A78" s="27" t="s">
        <v>174</v>
      </c>
      <c r="B78" s="27"/>
      <c r="C78" s="27"/>
      <c r="D78" s="27"/>
      <c r="E78" s="27"/>
      <c r="F78" s="27"/>
      <c r="G78" s="27"/>
      <c r="H78" s="27"/>
      <c r="I78" s="27"/>
      <c r="J78" s="27"/>
      <c r="K78" s="7" t="s">
        <v>175</v>
      </c>
      <c r="L78" s="23" t="s">
        <v>11</v>
      </c>
      <c r="M78" s="23"/>
      <c r="N78" s="23"/>
      <c r="O78" s="23"/>
      <c r="P78" s="23"/>
      <c r="Q78" s="25" t="s">
        <v>25</v>
      </c>
      <c r="R78" s="25"/>
      <c r="S78" s="25"/>
      <c r="T78" s="24">
        <f>388898.88</f>
        <v>388898.88</v>
      </c>
      <c r="U78" s="24"/>
      <c r="V78" s="24"/>
      <c r="W78" s="24"/>
      <c r="X78" s="25" t="s">
        <v>25</v>
      </c>
      <c r="Y78" s="25"/>
      <c r="Z78" s="25"/>
      <c r="AA78" s="25"/>
      <c r="AB78" s="25"/>
      <c r="AC78" s="25"/>
      <c r="AD78" s="26">
        <f>388898.88</f>
        <v>388898.88</v>
      </c>
      <c r="AE78" s="26"/>
      <c r="AF78" s="26"/>
    </row>
    <row r="79" spans="1:32" s="1" customFormat="1" ht="24" customHeight="1">
      <c r="A79" s="22" t="s">
        <v>176</v>
      </c>
      <c r="B79" s="22"/>
      <c r="C79" s="22"/>
      <c r="D79" s="22"/>
      <c r="E79" s="22"/>
      <c r="F79" s="22"/>
      <c r="G79" s="22"/>
      <c r="H79" s="22"/>
      <c r="I79" s="22"/>
      <c r="J79" s="22"/>
      <c r="K79" s="7" t="s">
        <v>177</v>
      </c>
      <c r="L79" s="23" t="s">
        <v>173</v>
      </c>
      <c r="M79" s="23"/>
      <c r="N79" s="23"/>
      <c r="O79" s="23"/>
      <c r="P79" s="23"/>
      <c r="Q79" s="24">
        <f>30000</f>
        <v>30000</v>
      </c>
      <c r="R79" s="24"/>
      <c r="S79" s="24"/>
      <c r="T79" s="24">
        <f>4079412.78</f>
        <v>4079412.78</v>
      </c>
      <c r="U79" s="24"/>
      <c r="V79" s="24"/>
      <c r="W79" s="24"/>
      <c r="X79" s="25" t="s">
        <v>25</v>
      </c>
      <c r="Y79" s="25"/>
      <c r="Z79" s="25"/>
      <c r="AA79" s="25"/>
      <c r="AB79" s="25"/>
      <c r="AC79" s="25"/>
      <c r="AD79" s="26">
        <f>4109412.78</f>
        <v>4109412.78</v>
      </c>
      <c r="AE79" s="26"/>
      <c r="AF79" s="26"/>
    </row>
    <row r="80" spans="1:32" s="1" customFormat="1" ht="13.5" customHeight="1">
      <c r="A80" s="22" t="s">
        <v>178</v>
      </c>
      <c r="B80" s="22"/>
      <c r="C80" s="22"/>
      <c r="D80" s="22"/>
      <c r="E80" s="22"/>
      <c r="F80" s="22"/>
      <c r="G80" s="22"/>
      <c r="H80" s="22"/>
      <c r="I80" s="22"/>
      <c r="J80" s="22"/>
      <c r="K80" s="7" t="s">
        <v>179</v>
      </c>
      <c r="L80" s="23" t="s">
        <v>180</v>
      </c>
      <c r="M80" s="23"/>
      <c r="N80" s="23"/>
      <c r="O80" s="23"/>
      <c r="P80" s="23"/>
      <c r="Q80" s="24">
        <f>30000</f>
        <v>30000</v>
      </c>
      <c r="R80" s="24"/>
      <c r="S80" s="24"/>
      <c r="T80" s="24">
        <f>3690513.9</f>
        <v>3690513.9</v>
      </c>
      <c r="U80" s="24"/>
      <c r="V80" s="24"/>
      <c r="W80" s="24"/>
      <c r="X80" s="25" t="s">
        <v>25</v>
      </c>
      <c r="Y80" s="25"/>
      <c r="Z80" s="25"/>
      <c r="AA80" s="25"/>
      <c r="AB80" s="25"/>
      <c r="AC80" s="25"/>
      <c r="AD80" s="26">
        <f>3720513.9</f>
        <v>3720513.9</v>
      </c>
      <c r="AE80" s="26"/>
      <c r="AF80" s="26"/>
    </row>
    <row r="81" spans="1:32" s="1" customFormat="1" ht="13.5" customHeight="1">
      <c r="A81" s="27" t="s">
        <v>181</v>
      </c>
      <c r="B81" s="27"/>
      <c r="C81" s="27"/>
      <c r="D81" s="27"/>
      <c r="E81" s="27"/>
      <c r="F81" s="27"/>
      <c r="G81" s="27"/>
      <c r="H81" s="27"/>
      <c r="I81" s="27"/>
      <c r="J81" s="27"/>
      <c r="K81" s="7" t="s">
        <v>182</v>
      </c>
      <c r="L81" s="23" t="s">
        <v>11</v>
      </c>
      <c r="M81" s="23"/>
      <c r="N81" s="23"/>
      <c r="O81" s="23"/>
      <c r="P81" s="23"/>
      <c r="Q81" s="25" t="s">
        <v>25</v>
      </c>
      <c r="R81" s="25"/>
      <c r="S81" s="25"/>
      <c r="T81" s="25" t="s">
        <v>25</v>
      </c>
      <c r="U81" s="25"/>
      <c r="V81" s="25"/>
      <c r="W81" s="25"/>
      <c r="X81" s="25" t="s">
        <v>25</v>
      </c>
      <c r="Y81" s="25"/>
      <c r="Z81" s="25"/>
      <c r="AA81" s="25"/>
      <c r="AB81" s="25"/>
      <c r="AC81" s="25"/>
      <c r="AD81" s="28" t="s">
        <v>25</v>
      </c>
      <c r="AE81" s="28"/>
      <c r="AF81" s="28"/>
    </row>
    <row r="82" spans="1:32" s="1" customFormat="1" ht="24" customHeight="1">
      <c r="A82" s="22" t="s">
        <v>183</v>
      </c>
      <c r="B82" s="22"/>
      <c r="C82" s="22"/>
      <c r="D82" s="22"/>
      <c r="E82" s="22"/>
      <c r="F82" s="22"/>
      <c r="G82" s="22"/>
      <c r="H82" s="22"/>
      <c r="I82" s="22"/>
      <c r="J82" s="22"/>
      <c r="K82" s="7" t="s">
        <v>184</v>
      </c>
      <c r="L82" s="23" t="s">
        <v>175</v>
      </c>
      <c r="M82" s="23"/>
      <c r="N82" s="23"/>
      <c r="O82" s="23"/>
      <c r="P82" s="23"/>
      <c r="Q82" s="25" t="s">
        <v>25</v>
      </c>
      <c r="R82" s="25"/>
      <c r="S82" s="25"/>
      <c r="T82" s="25" t="s">
        <v>25</v>
      </c>
      <c r="U82" s="25"/>
      <c r="V82" s="25"/>
      <c r="W82" s="25"/>
      <c r="X82" s="25" t="s">
        <v>25</v>
      </c>
      <c r="Y82" s="25"/>
      <c r="Z82" s="25"/>
      <c r="AA82" s="25"/>
      <c r="AB82" s="25"/>
      <c r="AC82" s="25"/>
      <c r="AD82" s="28" t="s">
        <v>25</v>
      </c>
      <c r="AE82" s="28"/>
      <c r="AF82" s="28"/>
    </row>
    <row r="83" spans="1:32" s="1" customFormat="1" ht="13.5" customHeight="1">
      <c r="A83" s="22" t="s">
        <v>185</v>
      </c>
      <c r="B83" s="22"/>
      <c r="C83" s="22"/>
      <c r="D83" s="22"/>
      <c r="E83" s="22"/>
      <c r="F83" s="22"/>
      <c r="G83" s="22"/>
      <c r="H83" s="22"/>
      <c r="I83" s="22"/>
      <c r="J83" s="22"/>
      <c r="K83" s="7" t="s">
        <v>186</v>
      </c>
      <c r="L83" s="23" t="s">
        <v>187</v>
      </c>
      <c r="M83" s="23"/>
      <c r="N83" s="23"/>
      <c r="O83" s="23"/>
      <c r="P83" s="23"/>
      <c r="Q83" s="25" t="s">
        <v>25</v>
      </c>
      <c r="R83" s="25"/>
      <c r="S83" s="25"/>
      <c r="T83" s="25" t="s">
        <v>25</v>
      </c>
      <c r="U83" s="25"/>
      <c r="V83" s="25"/>
      <c r="W83" s="25"/>
      <c r="X83" s="25" t="s">
        <v>25</v>
      </c>
      <c r="Y83" s="25"/>
      <c r="Z83" s="25"/>
      <c r="AA83" s="25"/>
      <c r="AB83" s="25"/>
      <c r="AC83" s="25"/>
      <c r="AD83" s="28" t="s">
        <v>25</v>
      </c>
      <c r="AE83" s="28"/>
      <c r="AF83" s="28"/>
    </row>
    <row r="84" spans="1:32" s="1" customFormat="1" ht="13.5" customHeight="1">
      <c r="A84" s="27" t="s">
        <v>188</v>
      </c>
      <c r="B84" s="27"/>
      <c r="C84" s="27"/>
      <c r="D84" s="27"/>
      <c r="E84" s="27"/>
      <c r="F84" s="27"/>
      <c r="G84" s="27"/>
      <c r="H84" s="27"/>
      <c r="I84" s="27"/>
      <c r="J84" s="27"/>
      <c r="K84" s="7" t="s">
        <v>189</v>
      </c>
      <c r="L84" s="23" t="s">
        <v>11</v>
      </c>
      <c r="M84" s="23"/>
      <c r="N84" s="23"/>
      <c r="O84" s="23"/>
      <c r="P84" s="23"/>
      <c r="Q84" s="25" t="s">
        <v>25</v>
      </c>
      <c r="R84" s="25"/>
      <c r="S84" s="25"/>
      <c r="T84" s="24">
        <f>32879074.38</f>
        <v>32879074.38</v>
      </c>
      <c r="U84" s="24"/>
      <c r="V84" s="24"/>
      <c r="W84" s="24"/>
      <c r="X84" s="25" t="s">
        <v>25</v>
      </c>
      <c r="Y84" s="25"/>
      <c r="Z84" s="25"/>
      <c r="AA84" s="25"/>
      <c r="AB84" s="25"/>
      <c r="AC84" s="25"/>
      <c r="AD84" s="26">
        <f>32879074.38</f>
        <v>32879074.38</v>
      </c>
      <c r="AE84" s="26"/>
      <c r="AF84" s="26"/>
    </row>
    <row r="85" spans="1:32" s="1" customFormat="1" ht="24" customHeight="1">
      <c r="A85" s="22" t="s">
        <v>190</v>
      </c>
      <c r="B85" s="22"/>
      <c r="C85" s="22"/>
      <c r="D85" s="22"/>
      <c r="E85" s="22"/>
      <c r="F85" s="22"/>
      <c r="G85" s="22"/>
      <c r="H85" s="22"/>
      <c r="I85" s="22"/>
      <c r="J85" s="22"/>
      <c r="K85" s="7" t="s">
        <v>191</v>
      </c>
      <c r="L85" s="23" t="s">
        <v>182</v>
      </c>
      <c r="M85" s="23"/>
      <c r="N85" s="23"/>
      <c r="O85" s="23"/>
      <c r="P85" s="23"/>
      <c r="Q85" s="25" t="s">
        <v>25</v>
      </c>
      <c r="R85" s="25"/>
      <c r="S85" s="25"/>
      <c r="T85" s="24">
        <f>32879074.38</f>
        <v>32879074.38</v>
      </c>
      <c r="U85" s="24"/>
      <c r="V85" s="24"/>
      <c r="W85" s="24"/>
      <c r="X85" s="25" t="s">
        <v>25</v>
      </c>
      <c r="Y85" s="25"/>
      <c r="Z85" s="25"/>
      <c r="AA85" s="25"/>
      <c r="AB85" s="25"/>
      <c r="AC85" s="25"/>
      <c r="AD85" s="26">
        <f>32879074.38</f>
        <v>32879074.38</v>
      </c>
      <c r="AE85" s="26"/>
      <c r="AF85" s="26"/>
    </row>
    <row r="86" spans="1:32" s="1" customFormat="1" ht="13.5" customHeight="1">
      <c r="A86" s="22" t="s">
        <v>192</v>
      </c>
      <c r="B86" s="22"/>
      <c r="C86" s="22"/>
      <c r="D86" s="22"/>
      <c r="E86" s="22"/>
      <c r="F86" s="22"/>
      <c r="G86" s="22"/>
      <c r="H86" s="22"/>
      <c r="I86" s="22"/>
      <c r="J86" s="22"/>
      <c r="K86" s="7" t="s">
        <v>193</v>
      </c>
      <c r="L86" s="23" t="s">
        <v>194</v>
      </c>
      <c r="M86" s="23"/>
      <c r="N86" s="23"/>
      <c r="O86" s="23"/>
      <c r="P86" s="23"/>
      <c r="Q86" s="25" t="s">
        <v>25</v>
      </c>
      <c r="R86" s="25"/>
      <c r="S86" s="25"/>
      <c r="T86" s="25" t="s">
        <v>25</v>
      </c>
      <c r="U86" s="25"/>
      <c r="V86" s="25"/>
      <c r="W86" s="25"/>
      <c r="X86" s="25" t="s">
        <v>25</v>
      </c>
      <c r="Y86" s="25"/>
      <c r="Z86" s="25"/>
      <c r="AA86" s="25"/>
      <c r="AB86" s="25"/>
      <c r="AC86" s="25"/>
      <c r="AD86" s="28" t="s">
        <v>25</v>
      </c>
      <c r="AE86" s="28"/>
      <c r="AF86" s="28"/>
    </row>
    <row r="87" spans="1:32" s="1" customFormat="1" ht="13.5" customHeight="1">
      <c r="A87" s="27" t="s">
        <v>195</v>
      </c>
      <c r="B87" s="27"/>
      <c r="C87" s="27"/>
      <c r="D87" s="27"/>
      <c r="E87" s="27"/>
      <c r="F87" s="27"/>
      <c r="G87" s="27"/>
      <c r="H87" s="27"/>
      <c r="I87" s="27"/>
      <c r="J87" s="27"/>
      <c r="K87" s="7" t="s">
        <v>196</v>
      </c>
      <c r="L87" s="23" t="s">
        <v>11</v>
      </c>
      <c r="M87" s="23"/>
      <c r="N87" s="23"/>
      <c r="O87" s="23"/>
      <c r="P87" s="23"/>
      <c r="Q87" s="25" t="s">
        <v>25</v>
      </c>
      <c r="R87" s="25"/>
      <c r="S87" s="25"/>
      <c r="T87" s="24">
        <f>-9519.8</f>
        <v>-9519.8</v>
      </c>
      <c r="U87" s="24"/>
      <c r="V87" s="24"/>
      <c r="W87" s="24"/>
      <c r="X87" s="25" t="s">
        <v>25</v>
      </c>
      <c r="Y87" s="25"/>
      <c r="Z87" s="25"/>
      <c r="AA87" s="25"/>
      <c r="AB87" s="25"/>
      <c r="AC87" s="25"/>
      <c r="AD87" s="26">
        <f>-9519.8</f>
        <v>-9519.8</v>
      </c>
      <c r="AE87" s="26"/>
      <c r="AF87" s="26"/>
    </row>
    <row r="88" spans="1:32" s="1" customFormat="1" ht="24" customHeight="1">
      <c r="A88" s="22" t="s">
        <v>197</v>
      </c>
      <c r="B88" s="22"/>
      <c r="C88" s="22"/>
      <c r="D88" s="22"/>
      <c r="E88" s="22"/>
      <c r="F88" s="22"/>
      <c r="G88" s="22"/>
      <c r="H88" s="22"/>
      <c r="I88" s="22"/>
      <c r="J88" s="22"/>
      <c r="K88" s="7" t="s">
        <v>198</v>
      </c>
      <c r="L88" s="23" t="s">
        <v>199</v>
      </c>
      <c r="M88" s="23"/>
      <c r="N88" s="23"/>
      <c r="O88" s="23"/>
      <c r="P88" s="23"/>
      <c r="Q88" s="24">
        <f>99960</f>
        <v>99960</v>
      </c>
      <c r="R88" s="24"/>
      <c r="S88" s="24"/>
      <c r="T88" s="24">
        <f>147850.13</f>
        <v>147850.13</v>
      </c>
      <c r="U88" s="24"/>
      <c r="V88" s="24"/>
      <c r="W88" s="24"/>
      <c r="X88" s="25" t="s">
        <v>25</v>
      </c>
      <c r="Y88" s="25"/>
      <c r="Z88" s="25"/>
      <c r="AA88" s="25"/>
      <c r="AB88" s="25"/>
      <c r="AC88" s="26">
        <f>247810.13</f>
        <v>247810.13</v>
      </c>
      <c r="AD88" s="26"/>
      <c r="AE88" s="26"/>
      <c r="AF88" s="26"/>
    </row>
    <row r="89" spans="1:32" s="1" customFormat="1" ht="13.5" customHeight="1">
      <c r="A89" s="22" t="s">
        <v>200</v>
      </c>
      <c r="B89" s="22"/>
      <c r="C89" s="22"/>
      <c r="D89" s="22"/>
      <c r="E89" s="22"/>
      <c r="F89" s="22"/>
      <c r="G89" s="22"/>
      <c r="H89" s="22"/>
      <c r="I89" s="22"/>
      <c r="J89" s="22"/>
      <c r="K89" s="7" t="s">
        <v>201</v>
      </c>
      <c r="L89" s="23" t="s">
        <v>202</v>
      </c>
      <c r="M89" s="23"/>
      <c r="N89" s="23"/>
      <c r="O89" s="23"/>
      <c r="P89" s="23"/>
      <c r="Q89" s="24">
        <f>99960</f>
        <v>99960</v>
      </c>
      <c r="R89" s="24"/>
      <c r="S89" s="24"/>
      <c r="T89" s="24">
        <f>157369.93</f>
        <v>157369.93</v>
      </c>
      <c r="U89" s="24"/>
      <c r="V89" s="24"/>
      <c r="W89" s="24"/>
      <c r="X89" s="25" t="s">
        <v>25</v>
      </c>
      <c r="Y89" s="25"/>
      <c r="Z89" s="25"/>
      <c r="AA89" s="25"/>
      <c r="AB89" s="25"/>
      <c r="AC89" s="25"/>
      <c r="AD89" s="26">
        <f>257329.93</f>
        <v>257329.93</v>
      </c>
      <c r="AE89" s="26"/>
      <c r="AF89" s="26"/>
    </row>
    <row r="90" spans="1:32" s="1" customFormat="1" ht="25.5" customHeight="1">
      <c r="A90" s="45" t="s">
        <v>203</v>
      </c>
      <c r="B90" s="45"/>
      <c r="C90" s="45"/>
      <c r="D90" s="45"/>
      <c r="E90" s="45"/>
      <c r="F90" s="45"/>
      <c r="G90" s="45"/>
      <c r="H90" s="45"/>
      <c r="I90" s="45"/>
      <c r="J90" s="45"/>
      <c r="K90" s="6" t="s">
        <v>204</v>
      </c>
      <c r="L90" s="46" t="s">
        <v>11</v>
      </c>
      <c r="M90" s="46"/>
      <c r="N90" s="46"/>
      <c r="O90" s="46"/>
      <c r="P90" s="46"/>
      <c r="Q90" s="42" t="s">
        <v>25</v>
      </c>
      <c r="R90" s="42"/>
      <c r="S90" s="42"/>
      <c r="T90" s="42" t="s">
        <v>25</v>
      </c>
      <c r="U90" s="42"/>
      <c r="V90" s="42"/>
      <c r="W90" s="42"/>
      <c r="X90" s="42" t="s">
        <v>25</v>
      </c>
      <c r="Y90" s="42"/>
      <c r="Z90" s="42"/>
      <c r="AA90" s="42"/>
      <c r="AB90" s="42"/>
      <c r="AC90" s="42"/>
      <c r="AD90" s="47" t="s">
        <v>25</v>
      </c>
      <c r="AE90" s="47"/>
      <c r="AF90" s="47"/>
    </row>
    <row r="91" spans="1:32" s="1" customFormat="1" ht="24" customHeight="1">
      <c r="A91" s="21" t="s">
        <v>205</v>
      </c>
      <c r="B91" s="21"/>
      <c r="C91" s="21"/>
      <c r="D91" s="21"/>
      <c r="E91" s="21"/>
      <c r="F91" s="21"/>
      <c r="G91" s="21"/>
      <c r="H91" s="21"/>
      <c r="I91" s="21"/>
      <c r="J91" s="21"/>
      <c r="K91" s="6" t="s">
        <v>206</v>
      </c>
      <c r="L91" s="30" t="s">
        <v>207</v>
      </c>
      <c r="M91" s="30"/>
      <c r="N91" s="30"/>
      <c r="O91" s="30"/>
      <c r="P91" s="30"/>
      <c r="Q91" s="42" t="s">
        <v>25</v>
      </c>
      <c r="R91" s="42"/>
      <c r="S91" s="42"/>
      <c r="T91" s="43">
        <f>35879680.93</f>
        <v>35879680.93</v>
      </c>
      <c r="U91" s="43"/>
      <c r="V91" s="43"/>
      <c r="W91" s="43"/>
      <c r="X91" s="42" t="s">
        <v>25</v>
      </c>
      <c r="Y91" s="42"/>
      <c r="Z91" s="42"/>
      <c r="AA91" s="42"/>
      <c r="AB91" s="42"/>
      <c r="AC91" s="42"/>
      <c r="AD91" s="44">
        <f>35879680.93</f>
        <v>35879680.93</v>
      </c>
      <c r="AE91" s="44"/>
      <c r="AF91" s="44"/>
    </row>
    <row r="92" spans="1:32" s="1" customFormat="1" ht="13.5" customHeight="1">
      <c r="A92" s="21" t="s">
        <v>208</v>
      </c>
      <c r="B92" s="21"/>
      <c r="C92" s="21"/>
      <c r="D92" s="21"/>
      <c r="E92" s="21"/>
      <c r="F92" s="21"/>
      <c r="G92" s="21"/>
      <c r="H92" s="21"/>
      <c r="I92" s="21"/>
      <c r="J92" s="21"/>
      <c r="K92" s="6" t="s">
        <v>209</v>
      </c>
      <c r="L92" s="30" t="s">
        <v>207</v>
      </c>
      <c r="M92" s="30"/>
      <c r="N92" s="30"/>
      <c r="O92" s="30"/>
      <c r="P92" s="30"/>
      <c r="Q92" s="42" t="s">
        <v>25</v>
      </c>
      <c r="R92" s="42"/>
      <c r="S92" s="42"/>
      <c r="T92" s="43">
        <f>35879680.93</f>
        <v>35879680.93</v>
      </c>
      <c r="U92" s="43"/>
      <c r="V92" s="43"/>
      <c r="W92" s="43"/>
      <c r="X92" s="42" t="s">
        <v>25</v>
      </c>
      <c r="Y92" s="42"/>
      <c r="Z92" s="42"/>
      <c r="AA92" s="42"/>
      <c r="AB92" s="42"/>
      <c r="AC92" s="42"/>
      <c r="AD92" s="44">
        <f>35879680.93</f>
        <v>35879680.93</v>
      </c>
      <c r="AE92" s="44"/>
      <c r="AF92" s="44"/>
    </row>
    <row r="93" spans="1:32" s="1" customFormat="1" ht="13.5" customHeight="1">
      <c r="A93" s="17" t="s">
        <v>11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1:32" s="1" customFormat="1" ht="34.5" customHeight="1">
      <c r="A94" s="35" t="s">
        <v>28</v>
      </c>
      <c r="B94" s="35"/>
      <c r="C94" s="35"/>
      <c r="D94" s="35"/>
      <c r="E94" s="35"/>
      <c r="F94" s="35"/>
      <c r="G94" s="35"/>
      <c r="H94" s="35"/>
      <c r="I94" s="35"/>
      <c r="J94" s="35"/>
      <c r="K94" s="4" t="s">
        <v>29</v>
      </c>
      <c r="L94" s="35" t="s">
        <v>30</v>
      </c>
      <c r="M94" s="35"/>
      <c r="N94" s="35"/>
      <c r="O94" s="35"/>
      <c r="P94" s="35"/>
      <c r="Q94" s="35" t="s">
        <v>31</v>
      </c>
      <c r="R94" s="35"/>
      <c r="S94" s="35"/>
      <c r="T94" s="35" t="s">
        <v>32</v>
      </c>
      <c r="U94" s="35"/>
      <c r="V94" s="35"/>
      <c r="W94" s="35"/>
      <c r="X94" s="35" t="s">
        <v>33</v>
      </c>
      <c r="Y94" s="35"/>
      <c r="Z94" s="35"/>
      <c r="AA94" s="35"/>
      <c r="AB94" s="35"/>
      <c r="AC94" s="35"/>
      <c r="AD94" s="36" t="s">
        <v>34</v>
      </c>
      <c r="AE94" s="36"/>
      <c r="AF94" s="36"/>
    </row>
    <row r="95" spans="1:32" s="1" customFormat="1" ht="12.75" customHeight="1">
      <c r="A95" s="33" t="s">
        <v>35</v>
      </c>
      <c r="B95" s="33"/>
      <c r="C95" s="33"/>
      <c r="D95" s="33"/>
      <c r="E95" s="33"/>
      <c r="F95" s="33"/>
      <c r="G95" s="33"/>
      <c r="H95" s="33"/>
      <c r="I95" s="33"/>
      <c r="J95" s="33"/>
      <c r="K95" s="5" t="s">
        <v>36</v>
      </c>
      <c r="L95" s="33" t="s">
        <v>37</v>
      </c>
      <c r="M95" s="33"/>
      <c r="N95" s="33"/>
      <c r="O95" s="33"/>
      <c r="P95" s="33"/>
      <c r="Q95" s="33" t="s">
        <v>38</v>
      </c>
      <c r="R95" s="33"/>
      <c r="S95" s="33"/>
      <c r="T95" s="33" t="s">
        <v>39</v>
      </c>
      <c r="U95" s="33"/>
      <c r="V95" s="33"/>
      <c r="W95" s="33"/>
      <c r="X95" s="33" t="s">
        <v>40</v>
      </c>
      <c r="Y95" s="33"/>
      <c r="Z95" s="33"/>
      <c r="AA95" s="33"/>
      <c r="AB95" s="33"/>
      <c r="AC95" s="33"/>
      <c r="AD95" s="34" t="s">
        <v>41</v>
      </c>
      <c r="AE95" s="34"/>
      <c r="AF95" s="34"/>
    </row>
    <row r="96" spans="1:32" s="1" customFormat="1" ht="25.5" customHeight="1">
      <c r="A96" s="41" t="s">
        <v>210</v>
      </c>
      <c r="B96" s="41"/>
      <c r="C96" s="41"/>
      <c r="D96" s="41"/>
      <c r="E96" s="41"/>
      <c r="F96" s="41"/>
      <c r="G96" s="41"/>
      <c r="H96" s="41"/>
      <c r="I96" s="41"/>
      <c r="J96" s="41"/>
      <c r="K96" s="7" t="s">
        <v>211</v>
      </c>
      <c r="L96" s="23" t="s">
        <v>11</v>
      </c>
      <c r="M96" s="23"/>
      <c r="N96" s="23"/>
      <c r="O96" s="23"/>
      <c r="P96" s="23"/>
      <c r="Q96" s="39">
        <f>30000</f>
        <v>30000</v>
      </c>
      <c r="R96" s="39"/>
      <c r="S96" s="39"/>
      <c r="T96" s="39">
        <f>-34139291.21</f>
        <v>-34139291.21</v>
      </c>
      <c r="U96" s="39"/>
      <c r="V96" s="39"/>
      <c r="W96" s="39"/>
      <c r="X96" s="38" t="s">
        <v>25</v>
      </c>
      <c r="Y96" s="38"/>
      <c r="Z96" s="38"/>
      <c r="AA96" s="38"/>
      <c r="AB96" s="38"/>
      <c r="AC96" s="38"/>
      <c r="AD96" s="40">
        <f>-34109291.21</f>
        <v>-34109291.21</v>
      </c>
      <c r="AE96" s="40"/>
      <c r="AF96" s="40"/>
    </row>
    <row r="97" spans="1:32" s="1" customFormat="1" ht="24" customHeight="1">
      <c r="A97" s="37" t="s">
        <v>212</v>
      </c>
      <c r="B97" s="37"/>
      <c r="C97" s="37"/>
      <c r="D97" s="37"/>
      <c r="E97" s="37"/>
      <c r="F97" s="37"/>
      <c r="G97" s="37"/>
      <c r="H97" s="37"/>
      <c r="I97" s="37"/>
      <c r="J97" s="37"/>
      <c r="K97" s="7" t="s">
        <v>213</v>
      </c>
      <c r="L97" s="23" t="s">
        <v>11</v>
      </c>
      <c r="M97" s="23"/>
      <c r="N97" s="23"/>
      <c r="O97" s="23"/>
      <c r="P97" s="23"/>
      <c r="Q97" s="38" t="s">
        <v>25</v>
      </c>
      <c r="R97" s="38"/>
      <c r="S97" s="38"/>
      <c r="T97" s="39">
        <f>-33950928.79</f>
        <v>-33950928.79</v>
      </c>
      <c r="U97" s="39"/>
      <c r="V97" s="39"/>
      <c r="W97" s="39"/>
      <c r="X97" s="38" t="s">
        <v>25</v>
      </c>
      <c r="Y97" s="38"/>
      <c r="Z97" s="38"/>
      <c r="AA97" s="38"/>
      <c r="AB97" s="38"/>
      <c r="AC97" s="38"/>
      <c r="AD97" s="40">
        <f>-33950928.79</f>
        <v>-33950928.79</v>
      </c>
      <c r="AE97" s="40"/>
      <c r="AF97" s="40"/>
    </row>
    <row r="98" spans="1:32" s="1" customFormat="1" ht="13.5" customHeight="1">
      <c r="A98" s="27" t="s">
        <v>214</v>
      </c>
      <c r="B98" s="27"/>
      <c r="C98" s="27"/>
      <c r="D98" s="27"/>
      <c r="E98" s="27"/>
      <c r="F98" s="27"/>
      <c r="G98" s="27"/>
      <c r="H98" s="27"/>
      <c r="I98" s="27"/>
      <c r="J98" s="27"/>
      <c r="K98" s="7" t="s">
        <v>180</v>
      </c>
      <c r="L98" s="23" t="s">
        <v>11</v>
      </c>
      <c r="M98" s="23"/>
      <c r="N98" s="23"/>
      <c r="O98" s="23"/>
      <c r="P98" s="23"/>
      <c r="Q98" s="24">
        <f>-246224.16</f>
        <v>-246224.16</v>
      </c>
      <c r="R98" s="24"/>
      <c r="S98" s="24"/>
      <c r="T98" s="25" t="s">
        <v>25</v>
      </c>
      <c r="U98" s="25"/>
      <c r="V98" s="25"/>
      <c r="W98" s="25"/>
      <c r="X98" s="25" t="s">
        <v>25</v>
      </c>
      <c r="Y98" s="25"/>
      <c r="Z98" s="25"/>
      <c r="AA98" s="25"/>
      <c r="AB98" s="25"/>
      <c r="AC98" s="25"/>
      <c r="AD98" s="26">
        <f>-246224.16</f>
        <v>-246224.16</v>
      </c>
      <c r="AE98" s="26"/>
      <c r="AF98" s="26"/>
    </row>
    <row r="99" spans="1:32" s="1" customFormat="1" ht="24" customHeight="1">
      <c r="A99" s="22" t="s">
        <v>215</v>
      </c>
      <c r="B99" s="22"/>
      <c r="C99" s="22"/>
      <c r="D99" s="22"/>
      <c r="E99" s="22"/>
      <c r="F99" s="22"/>
      <c r="G99" s="22"/>
      <c r="H99" s="22"/>
      <c r="I99" s="22"/>
      <c r="J99" s="22"/>
      <c r="K99" s="6" t="s">
        <v>216</v>
      </c>
      <c r="L99" s="30" t="s">
        <v>217</v>
      </c>
      <c r="M99" s="30"/>
      <c r="N99" s="30"/>
      <c r="O99" s="30"/>
      <c r="P99" s="30"/>
      <c r="Q99" s="24">
        <f>2617821.63</f>
        <v>2617821.63</v>
      </c>
      <c r="R99" s="24"/>
      <c r="S99" s="24"/>
      <c r="T99" s="24">
        <f>40124438.93</f>
        <v>40124438.93</v>
      </c>
      <c r="U99" s="24"/>
      <c r="V99" s="24"/>
      <c r="W99" s="24"/>
      <c r="X99" s="25" t="s">
        <v>25</v>
      </c>
      <c r="Y99" s="25"/>
      <c r="Z99" s="25"/>
      <c r="AA99" s="25"/>
      <c r="AB99" s="25"/>
      <c r="AC99" s="25"/>
      <c r="AD99" s="26">
        <f>42742260.56</f>
        <v>42742260.56</v>
      </c>
      <c r="AE99" s="26"/>
      <c r="AF99" s="26"/>
    </row>
    <row r="100" spans="1:32" s="1" customFormat="1" ht="13.5" customHeight="1">
      <c r="A100" s="22" t="s">
        <v>218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7" t="s">
        <v>219</v>
      </c>
      <c r="L100" s="23" t="s">
        <v>220</v>
      </c>
      <c r="M100" s="23"/>
      <c r="N100" s="23"/>
      <c r="O100" s="23"/>
      <c r="P100" s="23"/>
      <c r="Q100" s="24">
        <f>2864045.79</f>
        <v>2864045.79</v>
      </c>
      <c r="R100" s="24"/>
      <c r="S100" s="24"/>
      <c r="T100" s="24">
        <f>40124438.93</f>
        <v>40124438.93</v>
      </c>
      <c r="U100" s="24"/>
      <c r="V100" s="24"/>
      <c r="W100" s="24"/>
      <c r="X100" s="25" t="s">
        <v>25</v>
      </c>
      <c r="Y100" s="25"/>
      <c r="Z100" s="25"/>
      <c r="AA100" s="25"/>
      <c r="AB100" s="25"/>
      <c r="AC100" s="25"/>
      <c r="AD100" s="26">
        <f>42988484.72</f>
        <v>42988484.72</v>
      </c>
      <c r="AE100" s="26"/>
      <c r="AF100" s="26"/>
    </row>
    <row r="101" spans="1:32" s="1" customFormat="1" ht="13.5" customHeight="1">
      <c r="A101" s="27" t="s">
        <v>221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7" t="s">
        <v>187</v>
      </c>
      <c r="L101" s="23" t="s">
        <v>11</v>
      </c>
      <c r="M101" s="23"/>
      <c r="N101" s="23"/>
      <c r="O101" s="23"/>
      <c r="P101" s="23"/>
      <c r="Q101" s="25" t="s">
        <v>25</v>
      </c>
      <c r="R101" s="25"/>
      <c r="S101" s="25"/>
      <c r="T101" s="25" t="s">
        <v>25</v>
      </c>
      <c r="U101" s="25"/>
      <c r="V101" s="25"/>
      <c r="W101" s="25"/>
      <c r="X101" s="25" t="s">
        <v>25</v>
      </c>
      <c r="Y101" s="25"/>
      <c r="Z101" s="25"/>
      <c r="AA101" s="25"/>
      <c r="AB101" s="25"/>
      <c r="AC101" s="25"/>
      <c r="AD101" s="28" t="s">
        <v>25</v>
      </c>
      <c r="AE101" s="28"/>
      <c r="AF101" s="28"/>
    </row>
    <row r="102" spans="1:32" s="1" customFormat="1" ht="24" customHeight="1">
      <c r="A102" s="22" t="s">
        <v>222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6" t="s">
        <v>223</v>
      </c>
      <c r="L102" s="30" t="s">
        <v>224</v>
      </c>
      <c r="M102" s="30"/>
      <c r="N102" s="30"/>
      <c r="O102" s="30"/>
      <c r="P102" s="30"/>
      <c r="Q102" s="25" t="s">
        <v>25</v>
      </c>
      <c r="R102" s="25"/>
      <c r="S102" s="25"/>
      <c r="T102" s="25" t="s">
        <v>25</v>
      </c>
      <c r="U102" s="25"/>
      <c r="V102" s="25"/>
      <c r="W102" s="25"/>
      <c r="X102" s="25" t="s">
        <v>25</v>
      </c>
      <c r="Y102" s="25"/>
      <c r="Z102" s="25"/>
      <c r="AA102" s="25"/>
      <c r="AB102" s="25"/>
      <c r="AC102" s="25"/>
      <c r="AD102" s="28" t="s">
        <v>25</v>
      </c>
      <c r="AE102" s="28"/>
      <c r="AF102" s="28"/>
    </row>
    <row r="103" spans="1:32" s="1" customFormat="1" ht="13.5" customHeight="1">
      <c r="A103" s="22" t="s">
        <v>225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7" t="s">
        <v>226</v>
      </c>
      <c r="L103" s="23" t="s">
        <v>227</v>
      </c>
      <c r="M103" s="23"/>
      <c r="N103" s="23"/>
      <c r="O103" s="23"/>
      <c r="P103" s="23"/>
      <c r="Q103" s="25" t="s">
        <v>25</v>
      </c>
      <c r="R103" s="25"/>
      <c r="S103" s="25"/>
      <c r="T103" s="25" t="s">
        <v>25</v>
      </c>
      <c r="U103" s="25"/>
      <c r="V103" s="25"/>
      <c r="W103" s="25"/>
      <c r="X103" s="25" t="s">
        <v>25</v>
      </c>
      <c r="Y103" s="25"/>
      <c r="Z103" s="25"/>
      <c r="AA103" s="25"/>
      <c r="AB103" s="25"/>
      <c r="AC103" s="25"/>
      <c r="AD103" s="28" t="s">
        <v>25</v>
      </c>
      <c r="AE103" s="28"/>
      <c r="AF103" s="28"/>
    </row>
    <row r="104" spans="1:32" s="1" customFormat="1" ht="13.5" customHeight="1">
      <c r="A104" s="27" t="s">
        <v>228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7" t="s">
        <v>202</v>
      </c>
      <c r="L104" s="23" t="s">
        <v>11</v>
      </c>
      <c r="M104" s="23"/>
      <c r="N104" s="23"/>
      <c r="O104" s="23"/>
      <c r="P104" s="23"/>
      <c r="Q104" s="25" t="s">
        <v>25</v>
      </c>
      <c r="R104" s="25"/>
      <c r="S104" s="25"/>
      <c r="T104" s="25" t="s">
        <v>25</v>
      </c>
      <c r="U104" s="25"/>
      <c r="V104" s="25"/>
      <c r="W104" s="25"/>
      <c r="X104" s="25" t="s">
        <v>25</v>
      </c>
      <c r="Y104" s="25"/>
      <c r="Z104" s="25"/>
      <c r="AA104" s="25"/>
      <c r="AB104" s="25"/>
      <c r="AC104" s="25"/>
      <c r="AD104" s="28" t="s">
        <v>25</v>
      </c>
      <c r="AE104" s="28"/>
      <c r="AF104" s="28"/>
    </row>
    <row r="105" spans="1:32" s="1" customFormat="1" ht="24" customHeight="1">
      <c r="A105" s="22" t="s">
        <v>229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7" t="s">
        <v>230</v>
      </c>
      <c r="L105" s="23" t="s">
        <v>231</v>
      </c>
      <c r="M105" s="23"/>
      <c r="N105" s="23"/>
      <c r="O105" s="23"/>
      <c r="P105" s="23"/>
      <c r="Q105" s="25" t="s">
        <v>25</v>
      </c>
      <c r="R105" s="25"/>
      <c r="S105" s="25"/>
      <c r="T105" s="25" t="s">
        <v>25</v>
      </c>
      <c r="U105" s="25"/>
      <c r="V105" s="25"/>
      <c r="W105" s="25"/>
      <c r="X105" s="25" t="s">
        <v>25</v>
      </c>
      <c r="Y105" s="25"/>
      <c r="Z105" s="25"/>
      <c r="AA105" s="25"/>
      <c r="AB105" s="25"/>
      <c r="AC105" s="25"/>
      <c r="AD105" s="28" t="s">
        <v>25</v>
      </c>
      <c r="AE105" s="28"/>
      <c r="AF105" s="28"/>
    </row>
    <row r="106" spans="1:32" s="1" customFormat="1" ht="13.5" customHeight="1">
      <c r="A106" s="22" t="s">
        <v>232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7" t="s">
        <v>233</v>
      </c>
      <c r="L106" s="23" t="s">
        <v>234</v>
      </c>
      <c r="M106" s="23"/>
      <c r="N106" s="23"/>
      <c r="O106" s="23"/>
      <c r="P106" s="23"/>
      <c r="Q106" s="25" t="s">
        <v>25</v>
      </c>
      <c r="R106" s="25"/>
      <c r="S106" s="25"/>
      <c r="T106" s="25" t="s">
        <v>25</v>
      </c>
      <c r="U106" s="25"/>
      <c r="V106" s="25"/>
      <c r="W106" s="25"/>
      <c r="X106" s="25" t="s">
        <v>25</v>
      </c>
      <c r="Y106" s="25"/>
      <c r="Z106" s="25"/>
      <c r="AA106" s="25"/>
      <c r="AB106" s="25"/>
      <c r="AC106" s="25"/>
      <c r="AD106" s="28" t="s">
        <v>25</v>
      </c>
      <c r="AE106" s="28"/>
      <c r="AF106" s="28"/>
    </row>
    <row r="107" spans="1:32" s="1" customFormat="1" ht="13.5" customHeight="1">
      <c r="A107" s="27" t="s">
        <v>235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7" t="s">
        <v>236</v>
      </c>
      <c r="L107" s="23" t="s">
        <v>11</v>
      </c>
      <c r="M107" s="23"/>
      <c r="N107" s="23"/>
      <c r="O107" s="23"/>
      <c r="P107" s="23"/>
      <c r="Q107" s="25" t="s">
        <v>25</v>
      </c>
      <c r="R107" s="25"/>
      <c r="S107" s="25"/>
      <c r="T107" s="25" t="s">
        <v>25</v>
      </c>
      <c r="U107" s="25"/>
      <c r="V107" s="25"/>
      <c r="W107" s="25"/>
      <c r="X107" s="25" t="s">
        <v>25</v>
      </c>
      <c r="Y107" s="25"/>
      <c r="Z107" s="25"/>
      <c r="AA107" s="25"/>
      <c r="AB107" s="25"/>
      <c r="AC107" s="25"/>
      <c r="AD107" s="28" t="s">
        <v>25</v>
      </c>
      <c r="AE107" s="28"/>
      <c r="AF107" s="28"/>
    </row>
    <row r="108" spans="1:32" s="1" customFormat="1" ht="24" customHeight="1">
      <c r="A108" s="22" t="s">
        <v>237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7" t="s">
        <v>238</v>
      </c>
      <c r="L108" s="23" t="s">
        <v>239</v>
      </c>
      <c r="M108" s="23"/>
      <c r="N108" s="23"/>
      <c r="O108" s="23"/>
      <c r="P108" s="23"/>
      <c r="Q108" s="25" t="s">
        <v>25</v>
      </c>
      <c r="R108" s="25"/>
      <c r="S108" s="25"/>
      <c r="T108" s="25" t="s">
        <v>25</v>
      </c>
      <c r="U108" s="25"/>
      <c r="V108" s="25"/>
      <c r="W108" s="25"/>
      <c r="X108" s="25" t="s">
        <v>25</v>
      </c>
      <c r="Y108" s="25"/>
      <c r="Z108" s="25"/>
      <c r="AA108" s="25"/>
      <c r="AB108" s="25"/>
      <c r="AC108" s="25"/>
      <c r="AD108" s="28" t="s">
        <v>25</v>
      </c>
      <c r="AE108" s="28"/>
      <c r="AF108" s="28"/>
    </row>
    <row r="109" spans="1:32" s="1" customFormat="1" ht="13.5" customHeight="1">
      <c r="A109" s="22" t="s">
        <v>240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7" t="s">
        <v>241</v>
      </c>
      <c r="L109" s="23" t="s">
        <v>242</v>
      </c>
      <c r="M109" s="23"/>
      <c r="N109" s="23"/>
      <c r="O109" s="23"/>
      <c r="P109" s="23"/>
      <c r="Q109" s="25" t="s">
        <v>25</v>
      </c>
      <c r="R109" s="25"/>
      <c r="S109" s="25"/>
      <c r="T109" s="25" t="s">
        <v>25</v>
      </c>
      <c r="U109" s="25"/>
      <c r="V109" s="25"/>
      <c r="W109" s="25"/>
      <c r="X109" s="25" t="s">
        <v>25</v>
      </c>
      <c r="Y109" s="25"/>
      <c r="Z109" s="25"/>
      <c r="AA109" s="25"/>
      <c r="AB109" s="25"/>
      <c r="AC109" s="25"/>
      <c r="AD109" s="28" t="s">
        <v>25</v>
      </c>
      <c r="AE109" s="28"/>
      <c r="AF109" s="28"/>
    </row>
    <row r="110" spans="1:32" s="1" customFormat="1" ht="13.5" customHeight="1">
      <c r="A110" s="27" t="s">
        <v>243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7" t="s">
        <v>244</v>
      </c>
      <c r="L110" s="23" t="s">
        <v>11</v>
      </c>
      <c r="M110" s="23"/>
      <c r="N110" s="23"/>
      <c r="O110" s="23"/>
      <c r="P110" s="23"/>
      <c r="Q110" s="25" t="s">
        <v>25</v>
      </c>
      <c r="R110" s="25"/>
      <c r="S110" s="25"/>
      <c r="T110" s="25" t="s">
        <v>25</v>
      </c>
      <c r="U110" s="25"/>
      <c r="V110" s="25"/>
      <c r="W110" s="25"/>
      <c r="X110" s="25" t="s">
        <v>25</v>
      </c>
      <c r="Y110" s="25"/>
      <c r="Z110" s="25"/>
      <c r="AA110" s="25"/>
      <c r="AB110" s="25"/>
      <c r="AC110" s="25"/>
      <c r="AD110" s="28" t="s">
        <v>25</v>
      </c>
      <c r="AE110" s="28"/>
      <c r="AF110" s="28"/>
    </row>
    <row r="111" spans="1:32" s="1" customFormat="1" ht="24" customHeight="1">
      <c r="A111" s="22" t="s">
        <v>245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7" t="s">
        <v>246</v>
      </c>
      <c r="L111" s="23" t="s">
        <v>247</v>
      </c>
      <c r="M111" s="23"/>
      <c r="N111" s="23"/>
      <c r="O111" s="23"/>
      <c r="P111" s="23"/>
      <c r="Q111" s="25" t="s">
        <v>25</v>
      </c>
      <c r="R111" s="25"/>
      <c r="S111" s="25"/>
      <c r="T111" s="25" t="s">
        <v>25</v>
      </c>
      <c r="U111" s="25"/>
      <c r="V111" s="25"/>
      <c r="W111" s="25"/>
      <c r="X111" s="25" t="s">
        <v>25</v>
      </c>
      <c r="Y111" s="25"/>
      <c r="Z111" s="25"/>
      <c r="AA111" s="25"/>
      <c r="AB111" s="25"/>
      <c r="AC111" s="25"/>
      <c r="AD111" s="28" t="s">
        <v>25</v>
      </c>
      <c r="AE111" s="28"/>
      <c r="AF111" s="28"/>
    </row>
    <row r="112" spans="1:32" s="1" customFormat="1" ht="13.5" customHeight="1">
      <c r="A112" s="22" t="s">
        <v>248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7" t="s">
        <v>249</v>
      </c>
      <c r="L112" s="23" t="s">
        <v>250</v>
      </c>
      <c r="M112" s="23"/>
      <c r="N112" s="23"/>
      <c r="O112" s="23"/>
      <c r="P112" s="23"/>
      <c r="Q112" s="25" t="s">
        <v>25</v>
      </c>
      <c r="R112" s="25"/>
      <c r="S112" s="25"/>
      <c r="T112" s="25" t="s">
        <v>25</v>
      </c>
      <c r="U112" s="25"/>
      <c r="V112" s="25"/>
      <c r="W112" s="25"/>
      <c r="X112" s="25" t="s">
        <v>25</v>
      </c>
      <c r="Y112" s="25"/>
      <c r="Z112" s="25"/>
      <c r="AA112" s="25"/>
      <c r="AB112" s="25"/>
      <c r="AC112" s="25"/>
      <c r="AD112" s="28" t="s">
        <v>25</v>
      </c>
      <c r="AE112" s="28"/>
      <c r="AF112" s="28"/>
    </row>
    <row r="113" spans="1:32" s="1" customFormat="1" ht="13.5" customHeight="1">
      <c r="A113" s="27" t="s">
        <v>251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7" t="s">
        <v>252</v>
      </c>
      <c r="L113" s="23" t="s">
        <v>11</v>
      </c>
      <c r="M113" s="23"/>
      <c r="N113" s="23"/>
      <c r="O113" s="23"/>
      <c r="P113" s="23"/>
      <c r="Q113" s="24">
        <f>246224.16</f>
        <v>246224.16</v>
      </c>
      <c r="R113" s="24"/>
      <c r="S113" s="24"/>
      <c r="T113" s="24">
        <f>-33950928.79</f>
        <v>-33950928.79</v>
      </c>
      <c r="U113" s="24"/>
      <c r="V113" s="24"/>
      <c r="W113" s="24"/>
      <c r="X113" s="25" t="s">
        <v>25</v>
      </c>
      <c r="Y113" s="25"/>
      <c r="Z113" s="25"/>
      <c r="AA113" s="25"/>
      <c r="AB113" s="25"/>
      <c r="AC113" s="25"/>
      <c r="AD113" s="26">
        <f>-33704704.63</f>
        <v>-33704704.63</v>
      </c>
      <c r="AE113" s="26"/>
      <c r="AF113" s="26"/>
    </row>
    <row r="114" spans="1:32" s="1" customFormat="1" ht="24" customHeight="1">
      <c r="A114" s="22" t="s">
        <v>253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7" t="s">
        <v>254</v>
      </c>
      <c r="L114" s="23" t="s">
        <v>255</v>
      </c>
      <c r="M114" s="23"/>
      <c r="N114" s="23"/>
      <c r="O114" s="23"/>
      <c r="P114" s="23"/>
      <c r="Q114" s="24">
        <f>3174818.04</f>
        <v>3174818.04</v>
      </c>
      <c r="R114" s="24"/>
      <c r="S114" s="24"/>
      <c r="T114" s="24">
        <f>40544583.89</f>
        <v>40544583.89</v>
      </c>
      <c r="U114" s="24"/>
      <c r="V114" s="24"/>
      <c r="W114" s="24"/>
      <c r="X114" s="25" t="s">
        <v>25</v>
      </c>
      <c r="Y114" s="25"/>
      <c r="Z114" s="25"/>
      <c r="AA114" s="25"/>
      <c r="AB114" s="25"/>
      <c r="AC114" s="25"/>
      <c r="AD114" s="26">
        <f>43719401.93</f>
        <v>43719401.93</v>
      </c>
      <c r="AE114" s="26"/>
      <c r="AF114" s="26"/>
    </row>
    <row r="115" spans="1:32" s="1" customFormat="1" ht="13.5" customHeight="1">
      <c r="A115" s="22" t="s">
        <v>256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7" t="s">
        <v>257</v>
      </c>
      <c r="L115" s="23" t="s">
        <v>258</v>
      </c>
      <c r="M115" s="23"/>
      <c r="N115" s="23"/>
      <c r="O115" s="23"/>
      <c r="P115" s="23"/>
      <c r="Q115" s="24">
        <f>2928593.88</f>
        <v>2928593.88</v>
      </c>
      <c r="R115" s="24"/>
      <c r="S115" s="24"/>
      <c r="T115" s="24">
        <f>74495512.68</f>
        <v>74495512.68</v>
      </c>
      <c r="U115" s="24"/>
      <c r="V115" s="24"/>
      <c r="W115" s="24"/>
      <c r="X115" s="25" t="s">
        <v>25</v>
      </c>
      <c r="Y115" s="25"/>
      <c r="Z115" s="25"/>
      <c r="AA115" s="25"/>
      <c r="AB115" s="25"/>
      <c r="AC115" s="25"/>
      <c r="AD115" s="26">
        <f>77424106.56</f>
        <v>77424106.56</v>
      </c>
      <c r="AE115" s="26"/>
      <c r="AF115" s="26"/>
    </row>
    <row r="116" spans="1:32" s="1" customFormat="1" ht="15" customHeight="1">
      <c r="A116" s="17" t="s">
        <v>11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s="1" customFormat="1" ht="34.5" customHeight="1">
      <c r="A117" s="35" t="s">
        <v>28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4" t="s">
        <v>29</v>
      </c>
      <c r="L117" s="35" t="s">
        <v>30</v>
      </c>
      <c r="M117" s="35"/>
      <c r="N117" s="35"/>
      <c r="O117" s="35"/>
      <c r="P117" s="35"/>
      <c r="Q117" s="35" t="s">
        <v>31</v>
      </c>
      <c r="R117" s="35"/>
      <c r="S117" s="35"/>
      <c r="T117" s="35" t="s">
        <v>32</v>
      </c>
      <c r="U117" s="35"/>
      <c r="V117" s="35"/>
      <c r="W117" s="35"/>
      <c r="X117" s="35" t="s">
        <v>33</v>
      </c>
      <c r="Y117" s="35"/>
      <c r="Z117" s="35"/>
      <c r="AA117" s="35"/>
      <c r="AB117" s="35"/>
      <c r="AC117" s="35"/>
      <c r="AD117" s="36" t="s">
        <v>34</v>
      </c>
      <c r="AE117" s="36"/>
      <c r="AF117" s="36"/>
    </row>
    <row r="118" spans="1:32" s="1" customFormat="1" ht="12.75" customHeight="1">
      <c r="A118" s="33" t="s">
        <v>35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5" t="s">
        <v>36</v>
      </c>
      <c r="L118" s="33" t="s">
        <v>37</v>
      </c>
      <c r="M118" s="33"/>
      <c r="N118" s="33"/>
      <c r="O118" s="33"/>
      <c r="P118" s="33"/>
      <c r="Q118" s="33" t="s">
        <v>38</v>
      </c>
      <c r="R118" s="33"/>
      <c r="S118" s="33"/>
      <c r="T118" s="33" t="s">
        <v>39</v>
      </c>
      <c r="U118" s="33"/>
      <c r="V118" s="33"/>
      <c r="W118" s="33"/>
      <c r="X118" s="33" t="s">
        <v>40</v>
      </c>
      <c r="Y118" s="33"/>
      <c r="Z118" s="33"/>
      <c r="AA118" s="33"/>
      <c r="AB118" s="33"/>
      <c r="AC118" s="33"/>
      <c r="AD118" s="34" t="s">
        <v>41</v>
      </c>
      <c r="AE118" s="34"/>
      <c r="AF118" s="34"/>
    </row>
    <row r="119" spans="1:32" s="1" customFormat="1" ht="13.5" customHeight="1">
      <c r="A119" s="32" t="s">
        <v>259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7" t="s">
        <v>217</v>
      </c>
      <c r="L119" s="23" t="s">
        <v>11</v>
      </c>
      <c r="M119" s="23"/>
      <c r="N119" s="23"/>
      <c r="O119" s="23"/>
      <c r="P119" s="23"/>
      <c r="Q119" s="24">
        <f>-30000</f>
        <v>-30000</v>
      </c>
      <c r="R119" s="24"/>
      <c r="S119" s="24"/>
      <c r="T119" s="24">
        <f>188362.42</f>
        <v>188362.42</v>
      </c>
      <c r="U119" s="24"/>
      <c r="V119" s="24"/>
      <c r="W119" s="24"/>
      <c r="X119" s="25" t="s">
        <v>25</v>
      </c>
      <c r="Y119" s="25"/>
      <c r="Z119" s="25"/>
      <c r="AA119" s="25"/>
      <c r="AB119" s="25"/>
      <c r="AC119" s="25"/>
      <c r="AD119" s="26">
        <f>158362.42</f>
        <v>158362.42</v>
      </c>
      <c r="AE119" s="26"/>
      <c r="AF119" s="26"/>
    </row>
    <row r="120" spans="1:32" s="1" customFormat="1" ht="25.5" customHeight="1">
      <c r="A120" s="31" t="s">
        <v>260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6" t="s">
        <v>224</v>
      </c>
      <c r="L120" s="23" t="s">
        <v>11</v>
      </c>
      <c r="M120" s="23"/>
      <c r="N120" s="23"/>
      <c r="O120" s="23"/>
      <c r="P120" s="23"/>
      <c r="Q120" s="25" t="s">
        <v>25</v>
      </c>
      <c r="R120" s="25"/>
      <c r="S120" s="25"/>
      <c r="T120" s="25" t="s">
        <v>25</v>
      </c>
      <c r="U120" s="25"/>
      <c r="V120" s="25"/>
      <c r="W120" s="25"/>
      <c r="X120" s="25" t="s">
        <v>25</v>
      </c>
      <c r="Y120" s="25"/>
      <c r="Z120" s="25"/>
      <c r="AA120" s="25"/>
      <c r="AB120" s="25"/>
      <c r="AC120" s="25"/>
      <c r="AD120" s="28" t="s">
        <v>25</v>
      </c>
      <c r="AE120" s="28"/>
      <c r="AF120" s="28"/>
    </row>
    <row r="121" spans="1:32" s="1" customFormat="1" ht="24" customHeight="1">
      <c r="A121" s="29" t="s">
        <v>261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6" t="s">
        <v>262</v>
      </c>
      <c r="L121" s="30" t="s">
        <v>263</v>
      </c>
      <c r="M121" s="30"/>
      <c r="N121" s="30"/>
      <c r="O121" s="30"/>
      <c r="P121" s="30"/>
      <c r="Q121" s="25" t="s">
        <v>25</v>
      </c>
      <c r="R121" s="25"/>
      <c r="S121" s="25"/>
      <c r="T121" s="25" t="s">
        <v>25</v>
      </c>
      <c r="U121" s="25"/>
      <c r="V121" s="25"/>
      <c r="W121" s="25"/>
      <c r="X121" s="25" t="s">
        <v>25</v>
      </c>
      <c r="Y121" s="25"/>
      <c r="Z121" s="25"/>
      <c r="AA121" s="25"/>
      <c r="AB121" s="25"/>
      <c r="AC121" s="25"/>
      <c r="AD121" s="28" t="s">
        <v>25</v>
      </c>
      <c r="AE121" s="28"/>
      <c r="AF121" s="28"/>
    </row>
    <row r="122" spans="1:32" s="1" customFormat="1" ht="13.5" customHeight="1">
      <c r="A122" s="29" t="s">
        <v>264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7" t="s">
        <v>265</v>
      </c>
      <c r="L122" s="23" t="s">
        <v>266</v>
      </c>
      <c r="M122" s="23"/>
      <c r="N122" s="23"/>
      <c r="O122" s="23"/>
      <c r="P122" s="23"/>
      <c r="Q122" s="25" t="s">
        <v>25</v>
      </c>
      <c r="R122" s="25"/>
      <c r="S122" s="25"/>
      <c r="T122" s="25" t="s">
        <v>25</v>
      </c>
      <c r="U122" s="25"/>
      <c r="V122" s="25"/>
      <c r="W122" s="25"/>
      <c r="X122" s="25" t="s">
        <v>25</v>
      </c>
      <c r="Y122" s="25"/>
      <c r="Z122" s="25"/>
      <c r="AA122" s="25"/>
      <c r="AB122" s="25"/>
      <c r="AC122" s="25"/>
      <c r="AD122" s="28" t="s">
        <v>25</v>
      </c>
      <c r="AE122" s="28"/>
      <c r="AF122" s="28"/>
    </row>
    <row r="123" spans="1:32" s="1" customFormat="1" ht="25.5" customHeight="1">
      <c r="A123" s="27" t="s">
        <v>267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6" t="s">
        <v>268</v>
      </c>
      <c r="L123" s="23" t="s">
        <v>11</v>
      </c>
      <c r="M123" s="23"/>
      <c r="N123" s="23"/>
      <c r="O123" s="23"/>
      <c r="P123" s="23"/>
      <c r="Q123" s="25" t="s">
        <v>25</v>
      </c>
      <c r="R123" s="25"/>
      <c r="S123" s="25"/>
      <c r="T123" s="25" t="s">
        <v>25</v>
      </c>
      <c r="U123" s="25"/>
      <c r="V123" s="25"/>
      <c r="W123" s="25"/>
      <c r="X123" s="25" t="s">
        <v>25</v>
      </c>
      <c r="Y123" s="25"/>
      <c r="Z123" s="25"/>
      <c r="AA123" s="25"/>
      <c r="AB123" s="25"/>
      <c r="AC123" s="25"/>
      <c r="AD123" s="28" t="s">
        <v>25</v>
      </c>
      <c r="AE123" s="28"/>
      <c r="AF123" s="28"/>
    </row>
    <row r="124" spans="1:32" s="1" customFormat="1" ht="24" customHeight="1">
      <c r="A124" s="22" t="s">
        <v>269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7" t="s">
        <v>270</v>
      </c>
      <c r="L124" s="23" t="s">
        <v>271</v>
      </c>
      <c r="M124" s="23"/>
      <c r="N124" s="23"/>
      <c r="O124" s="23"/>
      <c r="P124" s="23"/>
      <c r="Q124" s="25" t="s">
        <v>25</v>
      </c>
      <c r="R124" s="25"/>
      <c r="S124" s="25"/>
      <c r="T124" s="25" t="s">
        <v>25</v>
      </c>
      <c r="U124" s="25"/>
      <c r="V124" s="25"/>
      <c r="W124" s="25"/>
      <c r="X124" s="25" t="s">
        <v>25</v>
      </c>
      <c r="Y124" s="25"/>
      <c r="Z124" s="25"/>
      <c r="AA124" s="25"/>
      <c r="AB124" s="25"/>
      <c r="AC124" s="25"/>
      <c r="AD124" s="28" t="s">
        <v>25</v>
      </c>
      <c r="AE124" s="28"/>
      <c r="AF124" s="28"/>
    </row>
    <row r="125" spans="1:32" s="1" customFormat="1" ht="13.5" customHeight="1">
      <c r="A125" s="22" t="s">
        <v>272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7" t="s">
        <v>273</v>
      </c>
      <c r="L125" s="23" t="s">
        <v>274</v>
      </c>
      <c r="M125" s="23"/>
      <c r="N125" s="23"/>
      <c r="O125" s="23"/>
      <c r="P125" s="23"/>
      <c r="Q125" s="25" t="s">
        <v>25</v>
      </c>
      <c r="R125" s="25"/>
      <c r="S125" s="25"/>
      <c r="T125" s="25" t="s">
        <v>25</v>
      </c>
      <c r="U125" s="25"/>
      <c r="V125" s="25"/>
      <c r="W125" s="25"/>
      <c r="X125" s="25" t="s">
        <v>25</v>
      </c>
      <c r="Y125" s="25"/>
      <c r="Z125" s="25"/>
      <c r="AA125" s="25"/>
      <c r="AB125" s="25"/>
      <c r="AC125" s="25"/>
      <c r="AD125" s="28" t="s">
        <v>25</v>
      </c>
      <c r="AE125" s="28"/>
      <c r="AF125" s="28"/>
    </row>
    <row r="126" spans="1:32" s="1" customFormat="1" ht="13.5" customHeight="1">
      <c r="A126" s="27" t="s">
        <v>275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7" t="s">
        <v>239</v>
      </c>
      <c r="L126" s="23" t="s">
        <v>11</v>
      </c>
      <c r="M126" s="23"/>
      <c r="N126" s="23"/>
      <c r="O126" s="23"/>
      <c r="P126" s="23"/>
      <c r="Q126" s="24">
        <f>-30000</f>
        <v>-30000</v>
      </c>
      <c r="R126" s="24"/>
      <c r="S126" s="24"/>
      <c r="T126" s="24">
        <f>188362.42</f>
        <v>188362.42</v>
      </c>
      <c r="U126" s="24"/>
      <c r="V126" s="24"/>
      <c r="W126" s="24"/>
      <c r="X126" s="25" t="s">
        <v>25</v>
      </c>
      <c r="Y126" s="25"/>
      <c r="Z126" s="25"/>
      <c r="AA126" s="25"/>
      <c r="AB126" s="25"/>
      <c r="AC126" s="25"/>
      <c r="AD126" s="26">
        <f>158362.42</f>
        <v>158362.42</v>
      </c>
      <c r="AE126" s="26"/>
      <c r="AF126" s="26"/>
    </row>
    <row r="127" spans="1:32" s="1" customFormat="1" ht="24" customHeight="1">
      <c r="A127" s="22" t="s">
        <v>276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7" t="s">
        <v>277</v>
      </c>
      <c r="L127" s="23" t="s">
        <v>278</v>
      </c>
      <c r="M127" s="23"/>
      <c r="N127" s="23"/>
      <c r="O127" s="23"/>
      <c r="P127" s="23"/>
      <c r="Q127" s="24">
        <f>2625321.63</f>
        <v>2625321.63</v>
      </c>
      <c r="R127" s="24"/>
      <c r="S127" s="24"/>
      <c r="T127" s="24">
        <f>69248751.94</f>
        <v>69248751.94</v>
      </c>
      <c r="U127" s="24"/>
      <c r="V127" s="24"/>
      <c r="W127" s="24"/>
      <c r="X127" s="25" t="s">
        <v>25</v>
      </c>
      <c r="Y127" s="25"/>
      <c r="Z127" s="25"/>
      <c r="AA127" s="25"/>
      <c r="AB127" s="25"/>
      <c r="AC127" s="25"/>
      <c r="AD127" s="26">
        <f>71874073.57</f>
        <v>71874073.57</v>
      </c>
      <c r="AE127" s="26"/>
      <c r="AF127" s="26"/>
    </row>
    <row r="128" spans="1:32" s="1" customFormat="1" ht="13.5" customHeight="1">
      <c r="A128" s="22" t="s">
        <v>279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7" t="s">
        <v>280</v>
      </c>
      <c r="L128" s="23" t="s">
        <v>281</v>
      </c>
      <c r="M128" s="23"/>
      <c r="N128" s="23"/>
      <c r="O128" s="23"/>
      <c r="P128" s="23"/>
      <c r="Q128" s="24">
        <f>2655321.63</f>
        <v>2655321.63</v>
      </c>
      <c r="R128" s="24"/>
      <c r="S128" s="24"/>
      <c r="T128" s="24">
        <f>69060389.52</f>
        <v>69060389.52</v>
      </c>
      <c r="U128" s="24"/>
      <c r="V128" s="24"/>
      <c r="W128" s="24"/>
      <c r="X128" s="25" t="s">
        <v>25</v>
      </c>
      <c r="Y128" s="25"/>
      <c r="Z128" s="25"/>
      <c r="AA128" s="25"/>
      <c r="AB128" s="25"/>
      <c r="AC128" s="25"/>
      <c r="AD128" s="26">
        <f>71715711.15</f>
        <v>71715711.15</v>
      </c>
      <c r="AE128" s="26"/>
      <c r="AF128" s="26"/>
    </row>
    <row r="129" spans="1:32" s="1" customFormat="1" ht="0.75" customHeight="1">
      <c r="A129" s="21" t="s">
        <v>11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s="1" customFormat="1" ht="18" customHeight="1">
      <c r="A130" s="17" t="s">
        <v>11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1:32" s="1" customFormat="1" ht="13.5" customHeight="1">
      <c r="A131" s="2" t="s">
        <v>282</v>
      </c>
      <c r="B131" s="20" t="s">
        <v>11</v>
      </c>
      <c r="C131" s="20"/>
      <c r="D131" s="20"/>
      <c r="E131" s="20"/>
      <c r="F131" s="20"/>
      <c r="G131" s="8" t="s">
        <v>11</v>
      </c>
      <c r="H131" s="15" t="s">
        <v>283</v>
      </c>
      <c r="I131" s="15"/>
      <c r="J131" s="15"/>
      <c r="K131" s="15"/>
      <c r="L131" s="15"/>
      <c r="M131" s="15"/>
      <c r="N131" s="15"/>
      <c r="O131" s="8" t="s">
        <v>11</v>
      </c>
      <c r="P131" s="19" t="s">
        <v>284</v>
      </c>
      <c r="Q131" s="19"/>
      <c r="R131" s="19"/>
      <c r="S131" s="15" t="s">
        <v>11</v>
      </c>
      <c r="T131" s="15"/>
      <c r="U131" s="15"/>
      <c r="V131" s="15"/>
      <c r="W131" s="15"/>
      <c r="X131" s="15"/>
      <c r="Y131" s="8" t="s">
        <v>11</v>
      </c>
      <c r="Z131" s="15" t="s">
        <v>285</v>
      </c>
      <c r="AA131" s="15"/>
      <c r="AB131" s="15"/>
      <c r="AC131" s="15"/>
      <c r="AD131" s="15"/>
      <c r="AE131" s="15"/>
      <c r="AF131" s="8" t="s">
        <v>11</v>
      </c>
    </row>
    <row r="132" spans="1:32" s="1" customFormat="1" ht="13.5" customHeight="1">
      <c r="A132" s="8" t="s">
        <v>11</v>
      </c>
      <c r="B132" s="16" t="s">
        <v>286</v>
      </c>
      <c r="C132" s="16"/>
      <c r="D132" s="16"/>
      <c r="E132" s="16"/>
      <c r="F132" s="16"/>
      <c r="G132" s="8" t="s">
        <v>11</v>
      </c>
      <c r="H132" s="16" t="s">
        <v>287</v>
      </c>
      <c r="I132" s="16"/>
      <c r="J132" s="16"/>
      <c r="K132" s="16"/>
      <c r="L132" s="16"/>
      <c r="M132" s="16"/>
      <c r="N132" s="16"/>
      <c r="O132" s="8" t="s">
        <v>11</v>
      </c>
      <c r="P132" s="13" t="s">
        <v>11</v>
      </c>
      <c r="Q132" s="13"/>
      <c r="R132" s="13"/>
      <c r="S132" s="16" t="s">
        <v>286</v>
      </c>
      <c r="T132" s="16"/>
      <c r="U132" s="16"/>
      <c r="V132" s="16"/>
      <c r="W132" s="16"/>
      <c r="X132" s="16"/>
      <c r="Y132" s="8" t="s">
        <v>11</v>
      </c>
      <c r="Z132" s="16" t="s">
        <v>287</v>
      </c>
      <c r="AA132" s="16"/>
      <c r="AB132" s="16"/>
      <c r="AC132" s="16"/>
      <c r="AD132" s="16"/>
      <c r="AE132" s="16"/>
      <c r="AF132" s="8" t="s">
        <v>11</v>
      </c>
    </row>
    <row r="133" spans="1:32" s="1" customFormat="1" ht="4.5" customHeight="1">
      <c r="A133" s="13" t="s">
        <v>11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 t="s">
        <v>11</v>
      </c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s="1" customFormat="1" ht="13.5" customHeight="1">
      <c r="A134" s="18" t="s">
        <v>288</v>
      </c>
      <c r="B134" s="18"/>
      <c r="C134" s="18"/>
      <c r="D134" s="18"/>
      <c r="E134" s="15" t="s">
        <v>289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8" t="s">
        <v>11</v>
      </c>
    </row>
    <row r="135" spans="1:32" s="1" customFormat="1" ht="13.5" customHeight="1">
      <c r="A135" s="13" t="s">
        <v>11</v>
      </c>
      <c r="B135" s="13"/>
      <c r="C135" s="13"/>
      <c r="D135" s="13"/>
      <c r="E135" s="16" t="s">
        <v>290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s="1" customFormat="1" ht="13.5" customHeight="1">
      <c r="A136" s="19" t="s">
        <v>291</v>
      </c>
      <c r="B136" s="19"/>
      <c r="C136" s="19"/>
      <c r="D136" s="19"/>
      <c r="E136" s="15" t="s">
        <v>282</v>
      </c>
      <c r="F136" s="15"/>
      <c r="G136" s="15"/>
      <c r="H136" s="15"/>
      <c r="I136" s="15"/>
      <c r="J136" s="15"/>
      <c r="K136" s="15"/>
      <c r="L136" s="15"/>
      <c r="M136" s="8" t="s">
        <v>11</v>
      </c>
      <c r="N136" s="20" t="s">
        <v>11</v>
      </c>
      <c r="O136" s="20"/>
      <c r="P136" s="20"/>
      <c r="Q136" s="20"/>
      <c r="R136" s="20"/>
      <c r="S136" s="20"/>
      <c r="T136" s="20"/>
      <c r="U136" s="13" t="s">
        <v>11</v>
      </c>
      <c r="V136" s="13"/>
      <c r="W136" s="15" t="s">
        <v>292</v>
      </c>
      <c r="X136" s="15"/>
      <c r="Y136" s="15"/>
      <c r="Z136" s="15"/>
      <c r="AA136" s="15"/>
      <c r="AB136" s="15"/>
      <c r="AC136" s="15"/>
      <c r="AD136" s="15"/>
      <c r="AE136" s="15"/>
      <c r="AF136" s="8" t="s">
        <v>11</v>
      </c>
    </row>
    <row r="137" spans="1:32" s="1" customFormat="1" ht="13.5" customHeight="1">
      <c r="A137" s="13" t="s">
        <v>11</v>
      </c>
      <c r="B137" s="13"/>
      <c r="C137" s="13"/>
      <c r="D137" s="13"/>
      <c r="E137" s="16" t="s">
        <v>293</v>
      </c>
      <c r="F137" s="16"/>
      <c r="G137" s="16"/>
      <c r="H137" s="16"/>
      <c r="I137" s="16"/>
      <c r="J137" s="16"/>
      <c r="K137" s="16"/>
      <c r="L137" s="16"/>
      <c r="M137" s="8" t="s">
        <v>11</v>
      </c>
      <c r="N137" s="16" t="s">
        <v>286</v>
      </c>
      <c r="O137" s="16"/>
      <c r="P137" s="16"/>
      <c r="Q137" s="16"/>
      <c r="R137" s="16"/>
      <c r="S137" s="16"/>
      <c r="T137" s="16"/>
      <c r="U137" s="13" t="s">
        <v>11</v>
      </c>
      <c r="V137" s="13"/>
      <c r="W137" s="16" t="s">
        <v>287</v>
      </c>
      <c r="X137" s="16"/>
      <c r="Y137" s="16"/>
      <c r="Z137" s="16"/>
      <c r="AA137" s="16"/>
      <c r="AB137" s="16"/>
      <c r="AC137" s="16"/>
      <c r="AD137" s="16"/>
      <c r="AE137" s="16"/>
      <c r="AF137" s="8" t="s">
        <v>11</v>
      </c>
    </row>
    <row r="138" spans="1:32" s="1" customFormat="1" ht="13.5" customHeight="1">
      <c r="A138" s="17" t="s">
        <v>294</v>
      </c>
      <c r="B138" s="17"/>
      <c r="C138" s="15" t="s">
        <v>284</v>
      </c>
      <c r="D138" s="15"/>
      <c r="E138" s="15"/>
      <c r="F138" s="15"/>
      <c r="G138" s="15"/>
      <c r="H138" s="15"/>
      <c r="I138" s="8" t="s">
        <v>11</v>
      </c>
      <c r="J138" s="15" t="s">
        <v>11</v>
      </c>
      <c r="K138" s="15"/>
      <c r="L138" s="15"/>
      <c r="M138" s="8" t="s">
        <v>11</v>
      </c>
      <c r="N138" s="15" t="s">
        <v>285</v>
      </c>
      <c r="O138" s="15"/>
      <c r="P138" s="15"/>
      <c r="Q138" s="15"/>
      <c r="R138" s="15"/>
      <c r="S138" s="15"/>
      <c r="T138" s="15"/>
      <c r="U138" s="13" t="s">
        <v>11</v>
      </c>
      <c r="V138" s="13"/>
      <c r="W138" s="15" t="s">
        <v>11</v>
      </c>
      <c r="X138" s="15"/>
      <c r="Y138" s="15"/>
      <c r="Z138" s="15"/>
      <c r="AA138" s="15"/>
      <c r="AB138" s="15"/>
      <c r="AC138" s="15"/>
      <c r="AD138" s="15"/>
      <c r="AE138" s="15"/>
      <c r="AF138" s="8" t="s">
        <v>11</v>
      </c>
    </row>
    <row r="139" spans="1:32" s="1" customFormat="1" ht="13.5" customHeight="1">
      <c r="A139" s="13" t="s">
        <v>11</v>
      </c>
      <c r="B139" s="13"/>
      <c r="C139" s="16" t="s">
        <v>293</v>
      </c>
      <c r="D139" s="16"/>
      <c r="E139" s="16"/>
      <c r="F139" s="16"/>
      <c r="G139" s="16"/>
      <c r="H139" s="16"/>
      <c r="I139" s="8" t="s">
        <v>11</v>
      </c>
      <c r="J139" s="16" t="s">
        <v>286</v>
      </c>
      <c r="K139" s="16"/>
      <c r="L139" s="16"/>
      <c r="M139" s="8" t="s">
        <v>11</v>
      </c>
      <c r="N139" s="16" t="s">
        <v>287</v>
      </c>
      <c r="O139" s="16"/>
      <c r="P139" s="16"/>
      <c r="Q139" s="16"/>
      <c r="R139" s="16"/>
      <c r="S139" s="16"/>
      <c r="T139" s="16"/>
      <c r="U139" s="8" t="s">
        <v>11</v>
      </c>
      <c r="V139" s="16" t="s">
        <v>295</v>
      </c>
      <c r="W139" s="16"/>
      <c r="X139" s="16"/>
      <c r="Y139" s="16"/>
      <c r="Z139" s="16"/>
      <c r="AA139" s="16"/>
      <c r="AB139" s="16"/>
      <c r="AC139" s="16"/>
      <c r="AD139" s="16"/>
      <c r="AE139" s="16"/>
      <c r="AF139" s="8" t="s">
        <v>11</v>
      </c>
    </row>
    <row r="140" spans="1:32" s="1" customFormat="1" ht="3" customHeight="1">
      <c r="A140" s="13" t="s">
        <v>11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s="1" customFormat="1" ht="13.5" customHeight="1">
      <c r="A141" s="14" t="s">
        <v>296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s="1" customFormat="1" ht="13.5" customHeight="1">
      <c r="A142" s="13" t="s">
        <v>11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</sheetData>
  <sheetProtection/>
  <mergeCells count="747">
    <mergeCell ref="A1:AF1"/>
    <mergeCell ref="A2:AD2"/>
    <mergeCell ref="AE2:AF2"/>
    <mergeCell ref="A3:AD3"/>
    <mergeCell ref="AE3:AF3"/>
    <mergeCell ref="A4:Z4"/>
    <mergeCell ref="AA4:AD4"/>
    <mergeCell ref="AE4:AF4"/>
    <mergeCell ref="A5:E5"/>
    <mergeCell ref="A6:E6"/>
    <mergeCell ref="A7:E8"/>
    <mergeCell ref="F5:Z5"/>
    <mergeCell ref="F6:Z7"/>
    <mergeCell ref="F8:Z8"/>
    <mergeCell ref="AA5:AD5"/>
    <mergeCell ref="AA6:AD6"/>
    <mergeCell ref="AA7:AD8"/>
    <mergeCell ref="AE5:AF5"/>
    <mergeCell ref="AE6:AF6"/>
    <mergeCell ref="AE7:AF8"/>
    <mergeCell ref="A9:E10"/>
    <mergeCell ref="F9:Z10"/>
    <mergeCell ref="AA9:AD9"/>
    <mergeCell ref="AA10:AD10"/>
    <mergeCell ref="AE9:AF9"/>
    <mergeCell ref="AE10:AF10"/>
    <mergeCell ref="A11:B11"/>
    <mergeCell ref="C11:AA11"/>
    <mergeCell ref="AB11:AD11"/>
    <mergeCell ref="AE11:AF11"/>
    <mergeCell ref="A12:C12"/>
    <mergeCell ref="D12:AA12"/>
    <mergeCell ref="AB12:AD12"/>
    <mergeCell ref="AE12:AF12"/>
    <mergeCell ref="A13:J13"/>
    <mergeCell ref="L13:P13"/>
    <mergeCell ref="Q13:S13"/>
    <mergeCell ref="T13:W13"/>
    <mergeCell ref="X13:AC13"/>
    <mergeCell ref="AD13:AF13"/>
    <mergeCell ref="A14:J14"/>
    <mergeCell ref="L14:P14"/>
    <mergeCell ref="Q14:S14"/>
    <mergeCell ref="T14:W14"/>
    <mergeCell ref="X14:AC14"/>
    <mergeCell ref="AD14:AF14"/>
    <mergeCell ref="A15:J15"/>
    <mergeCell ref="L15:P15"/>
    <mergeCell ref="Q15:S15"/>
    <mergeCell ref="T15:W15"/>
    <mergeCell ref="X15:AC15"/>
    <mergeCell ref="AD15:AF15"/>
    <mergeCell ref="A17:J17"/>
    <mergeCell ref="L17:P17"/>
    <mergeCell ref="Q17:S17"/>
    <mergeCell ref="T17:W17"/>
    <mergeCell ref="X17:AC17"/>
    <mergeCell ref="AD17:AF17"/>
    <mergeCell ref="A18:J18"/>
    <mergeCell ref="L18:P18"/>
    <mergeCell ref="Q18:S18"/>
    <mergeCell ref="T18:W18"/>
    <mergeCell ref="X18:AC18"/>
    <mergeCell ref="AD18:AF18"/>
    <mergeCell ref="A19:J19"/>
    <mergeCell ref="L19:P19"/>
    <mergeCell ref="Q19:S19"/>
    <mergeCell ref="T19:W19"/>
    <mergeCell ref="X19:AC19"/>
    <mergeCell ref="AD19:AF19"/>
    <mergeCell ref="A20:J20"/>
    <mergeCell ref="L20:P20"/>
    <mergeCell ref="Q20:S20"/>
    <mergeCell ref="T20:W20"/>
    <mergeCell ref="X20:AC20"/>
    <mergeCell ref="AD20:AF20"/>
    <mergeCell ref="A21:J21"/>
    <mergeCell ref="L21:P21"/>
    <mergeCell ref="Q21:S21"/>
    <mergeCell ref="T21:W21"/>
    <mergeCell ref="X21:AC21"/>
    <mergeCell ref="AD21:AF21"/>
    <mergeCell ref="A22:J22"/>
    <mergeCell ref="L22:P22"/>
    <mergeCell ref="Q22:S22"/>
    <mergeCell ref="T22:W22"/>
    <mergeCell ref="X22:AC22"/>
    <mergeCell ref="AD22:AF22"/>
    <mergeCell ref="A23:J23"/>
    <mergeCell ref="L23:P23"/>
    <mergeCell ref="Q23:S23"/>
    <mergeCell ref="T23:W23"/>
    <mergeCell ref="X23:AC23"/>
    <mergeCell ref="AD23:AF23"/>
    <mergeCell ref="A24:J24"/>
    <mergeCell ref="L24:P24"/>
    <mergeCell ref="Q24:S24"/>
    <mergeCell ref="T24:W24"/>
    <mergeCell ref="X24:AC24"/>
    <mergeCell ref="AD24:AF24"/>
    <mergeCell ref="A25:J25"/>
    <mergeCell ref="L25:P25"/>
    <mergeCell ref="Q25:S25"/>
    <mergeCell ref="T25:W25"/>
    <mergeCell ref="X25:AC25"/>
    <mergeCell ref="AD25:AF25"/>
    <mergeCell ref="A26:J26"/>
    <mergeCell ref="L26:P26"/>
    <mergeCell ref="Q26:S26"/>
    <mergeCell ref="T26:W26"/>
    <mergeCell ref="X26:AC26"/>
    <mergeCell ref="AD26:AF26"/>
    <mergeCell ref="A27:J27"/>
    <mergeCell ref="L27:P27"/>
    <mergeCell ref="Q27:S27"/>
    <mergeCell ref="T27:W27"/>
    <mergeCell ref="X27:AC27"/>
    <mergeCell ref="AD27:AF27"/>
    <mergeCell ref="A28:J28"/>
    <mergeCell ref="L28:P28"/>
    <mergeCell ref="Q28:S28"/>
    <mergeCell ref="T28:W28"/>
    <mergeCell ref="X28:AC28"/>
    <mergeCell ref="AD28:AF28"/>
    <mergeCell ref="A29:J29"/>
    <mergeCell ref="L29:P29"/>
    <mergeCell ref="Q29:S29"/>
    <mergeCell ref="T29:W29"/>
    <mergeCell ref="X29:AC29"/>
    <mergeCell ref="AD29:AF29"/>
    <mergeCell ref="A30:J30"/>
    <mergeCell ref="L30:P30"/>
    <mergeCell ref="Q30:S30"/>
    <mergeCell ref="T30:W30"/>
    <mergeCell ref="X30:AC30"/>
    <mergeCell ref="AD30:AF30"/>
    <mergeCell ref="A31:J31"/>
    <mergeCell ref="L31:P31"/>
    <mergeCell ref="Q31:S31"/>
    <mergeCell ref="T31:W31"/>
    <mergeCell ref="X31:AC31"/>
    <mergeCell ref="AD31:AF31"/>
    <mergeCell ref="A32:J32"/>
    <mergeCell ref="L32:P32"/>
    <mergeCell ref="Q32:S32"/>
    <mergeCell ref="T32:W32"/>
    <mergeCell ref="X32:AC32"/>
    <mergeCell ref="AD32:AF32"/>
    <mergeCell ref="A33:J33"/>
    <mergeCell ref="L33:P33"/>
    <mergeCell ref="Q33:S33"/>
    <mergeCell ref="T33:W33"/>
    <mergeCell ref="X33:AC33"/>
    <mergeCell ref="AD33:AF33"/>
    <mergeCell ref="A34:J34"/>
    <mergeCell ref="L34:P34"/>
    <mergeCell ref="Q34:S34"/>
    <mergeCell ref="T34:W34"/>
    <mergeCell ref="X34:AC34"/>
    <mergeCell ref="AD34:AF34"/>
    <mergeCell ref="A35:J35"/>
    <mergeCell ref="L35:P35"/>
    <mergeCell ref="Q35:S35"/>
    <mergeCell ref="T35:W35"/>
    <mergeCell ref="X35:AC35"/>
    <mergeCell ref="AD35:AF35"/>
    <mergeCell ref="A36:J36"/>
    <mergeCell ref="L36:P36"/>
    <mergeCell ref="Q36:S36"/>
    <mergeCell ref="T36:W36"/>
    <mergeCell ref="X36:AC36"/>
    <mergeCell ref="AD36:AF36"/>
    <mergeCell ref="A37:J37"/>
    <mergeCell ref="L37:P37"/>
    <mergeCell ref="Q37:S37"/>
    <mergeCell ref="T37:W37"/>
    <mergeCell ref="X37:AC37"/>
    <mergeCell ref="AD37:AF37"/>
    <mergeCell ref="A38:J38"/>
    <mergeCell ref="L38:P38"/>
    <mergeCell ref="Q38:S38"/>
    <mergeCell ref="T38:W38"/>
    <mergeCell ref="X38:AC38"/>
    <mergeCell ref="AD38:AF38"/>
    <mergeCell ref="A39:J39"/>
    <mergeCell ref="L39:P39"/>
    <mergeCell ref="Q39:S39"/>
    <mergeCell ref="T39:W39"/>
    <mergeCell ref="X39:AC39"/>
    <mergeCell ref="AD39:AF39"/>
    <mergeCell ref="A40:J40"/>
    <mergeCell ref="L40:P40"/>
    <mergeCell ref="Q40:S40"/>
    <mergeCell ref="T40:W40"/>
    <mergeCell ref="X40:AC40"/>
    <mergeCell ref="AD40:AF40"/>
    <mergeCell ref="A41:J41"/>
    <mergeCell ref="L41:P41"/>
    <mergeCell ref="Q41:S41"/>
    <mergeCell ref="T41:W41"/>
    <mergeCell ref="X41:AC41"/>
    <mergeCell ref="AD41:AF41"/>
    <mergeCell ref="A42:J42"/>
    <mergeCell ref="L42:P42"/>
    <mergeCell ref="Q42:S42"/>
    <mergeCell ref="T42:W42"/>
    <mergeCell ref="X42:AC42"/>
    <mergeCell ref="AD42:AF42"/>
    <mergeCell ref="A43:J43"/>
    <mergeCell ref="L43:P43"/>
    <mergeCell ref="Q43:S43"/>
    <mergeCell ref="T43:W43"/>
    <mergeCell ref="X43:AC43"/>
    <mergeCell ref="AD43:AF43"/>
    <mergeCell ref="A44:J44"/>
    <mergeCell ref="L44:P44"/>
    <mergeCell ref="Q44:S44"/>
    <mergeCell ref="T44:W44"/>
    <mergeCell ref="X44:AC44"/>
    <mergeCell ref="AD44:AF44"/>
    <mergeCell ref="A45:J45"/>
    <mergeCell ref="L45:P45"/>
    <mergeCell ref="Q45:S45"/>
    <mergeCell ref="T45:W45"/>
    <mergeCell ref="X45:AC45"/>
    <mergeCell ref="AD45:AF45"/>
    <mergeCell ref="A46:J46"/>
    <mergeCell ref="L46:P46"/>
    <mergeCell ref="Q46:S46"/>
    <mergeCell ref="T46:W46"/>
    <mergeCell ref="X46:AC46"/>
    <mergeCell ref="AD46:AF46"/>
    <mergeCell ref="A47:J47"/>
    <mergeCell ref="L47:P47"/>
    <mergeCell ref="Q47:S47"/>
    <mergeCell ref="T47:W47"/>
    <mergeCell ref="X47:AC47"/>
    <mergeCell ref="AD47:AF47"/>
    <mergeCell ref="A48:J48"/>
    <mergeCell ref="L48:P48"/>
    <mergeCell ref="Q48:S48"/>
    <mergeCell ref="T48:W48"/>
    <mergeCell ref="X48:AC48"/>
    <mergeCell ref="AD48:AF48"/>
    <mergeCell ref="A49:J49"/>
    <mergeCell ref="L49:P49"/>
    <mergeCell ref="Q49:S49"/>
    <mergeCell ref="T49:W49"/>
    <mergeCell ref="X49:AC49"/>
    <mergeCell ref="AD49:AF49"/>
    <mergeCell ref="A50:J50"/>
    <mergeCell ref="L50:P50"/>
    <mergeCell ref="Q50:S50"/>
    <mergeCell ref="T50:W50"/>
    <mergeCell ref="X50:AC50"/>
    <mergeCell ref="AD50:AF50"/>
    <mergeCell ref="A51:J51"/>
    <mergeCell ref="L51:P51"/>
    <mergeCell ref="Q51:S51"/>
    <mergeCell ref="T51:W51"/>
    <mergeCell ref="X51:AC51"/>
    <mergeCell ref="AD51:AF51"/>
    <mergeCell ref="A52:J52"/>
    <mergeCell ref="L52:P52"/>
    <mergeCell ref="Q52:S52"/>
    <mergeCell ref="T52:W52"/>
    <mergeCell ref="X52:AC52"/>
    <mergeCell ref="AD52:AF52"/>
    <mergeCell ref="A53:J53"/>
    <mergeCell ref="L53:P53"/>
    <mergeCell ref="Q53:S53"/>
    <mergeCell ref="T53:W53"/>
    <mergeCell ref="X53:AC53"/>
    <mergeCell ref="AD53:AF53"/>
    <mergeCell ref="A54:J54"/>
    <mergeCell ref="L54:P54"/>
    <mergeCell ref="Q54:S54"/>
    <mergeCell ref="T54:W54"/>
    <mergeCell ref="X54:AC54"/>
    <mergeCell ref="AD54:AF54"/>
    <mergeCell ref="A55:J55"/>
    <mergeCell ref="L55:P55"/>
    <mergeCell ref="Q55:S55"/>
    <mergeCell ref="T55:W55"/>
    <mergeCell ref="X55:AC55"/>
    <mergeCell ref="AD55:AF55"/>
    <mergeCell ref="A56:J56"/>
    <mergeCell ref="L56:P56"/>
    <mergeCell ref="Q56:S56"/>
    <mergeCell ref="T56:W56"/>
    <mergeCell ref="X56:AC56"/>
    <mergeCell ref="AD56:AF56"/>
    <mergeCell ref="A57:J57"/>
    <mergeCell ref="L57:P57"/>
    <mergeCell ref="Q57:S57"/>
    <mergeCell ref="T57:W57"/>
    <mergeCell ref="X57:AC57"/>
    <mergeCell ref="AD57:AF57"/>
    <mergeCell ref="A58:J58"/>
    <mergeCell ref="L58:P58"/>
    <mergeCell ref="Q58:S58"/>
    <mergeCell ref="T58:W58"/>
    <mergeCell ref="X58:AC58"/>
    <mergeCell ref="AD58:AF58"/>
    <mergeCell ref="A59:J59"/>
    <mergeCell ref="L59:P59"/>
    <mergeCell ref="Q59:S59"/>
    <mergeCell ref="T59:W59"/>
    <mergeCell ref="X59:AC59"/>
    <mergeCell ref="AD59:AF59"/>
    <mergeCell ref="A60:J60"/>
    <mergeCell ref="L60:P60"/>
    <mergeCell ref="Q60:S60"/>
    <mergeCell ref="T60:W60"/>
    <mergeCell ref="X60:AC60"/>
    <mergeCell ref="AD60:AF60"/>
    <mergeCell ref="A61:J61"/>
    <mergeCell ref="L61:P61"/>
    <mergeCell ref="Q61:S61"/>
    <mergeCell ref="T61:W61"/>
    <mergeCell ref="X61:AC61"/>
    <mergeCell ref="AD61:AF61"/>
    <mergeCell ref="A62:J62"/>
    <mergeCell ref="L62:P62"/>
    <mergeCell ref="Q62:S62"/>
    <mergeCell ref="T62:W62"/>
    <mergeCell ref="X62:AC62"/>
    <mergeCell ref="AD62:AF62"/>
    <mergeCell ref="A63:J63"/>
    <mergeCell ref="L63:P63"/>
    <mergeCell ref="Q63:S63"/>
    <mergeCell ref="T63:W63"/>
    <mergeCell ref="X63:AC63"/>
    <mergeCell ref="AD63:AF63"/>
    <mergeCell ref="A64:J64"/>
    <mergeCell ref="L64:P64"/>
    <mergeCell ref="Q64:S64"/>
    <mergeCell ref="T64:W64"/>
    <mergeCell ref="X64:AC64"/>
    <mergeCell ref="AD64:AF64"/>
    <mergeCell ref="A65:AF65"/>
    <mergeCell ref="A66:J66"/>
    <mergeCell ref="L66:P66"/>
    <mergeCell ref="Q66:S66"/>
    <mergeCell ref="T66:W66"/>
    <mergeCell ref="X66:AC66"/>
    <mergeCell ref="AD66:AF66"/>
    <mergeCell ref="A67:J67"/>
    <mergeCell ref="L67:P67"/>
    <mergeCell ref="Q67:S67"/>
    <mergeCell ref="T67:W67"/>
    <mergeCell ref="X67:AC67"/>
    <mergeCell ref="AD67:AF67"/>
    <mergeCell ref="A68:J68"/>
    <mergeCell ref="L68:P68"/>
    <mergeCell ref="Q68:S68"/>
    <mergeCell ref="T68:W68"/>
    <mergeCell ref="X68:AC68"/>
    <mergeCell ref="AD68:AF68"/>
    <mergeCell ref="A69:J69"/>
    <mergeCell ref="L69:P69"/>
    <mergeCell ref="Q69:S69"/>
    <mergeCell ref="T69:W69"/>
    <mergeCell ref="X69:AC69"/>
    <mergeCell ref="AD69:AF69"/>
    <mergeCell ref="A70:J70"/>
    <mergeCell ref="L70:P70"/>
    <mergeCell ref="Q70:S70"/>
    <mergeCell ref="T70:W70"/>
    <mergeCell ref="X70:AC70"/>
    <mergeCell ref="AD70:AF70"/>
    <mergeCell ref="A71:J71"/>
    <mergeCell ref="L71:P71"/>
    <mergeCell ref="Q71:S71"/>
    <mergeCell ref="T71:W71"/>
    <mergeCell ref="X71:AC71"/>
    <mergeCell ref="AD71:AF71"/>
    <mergeCell ref="A72:J72"/>
    <mergeCell ref="L72:P72"/>
    <mergeCell ref="Q72:S72"/>
    <mergeCell ref="T72:W72"/>
    <mergeCell ref="X72:AC72"/>
    <mergeCell ref="AD72:AF72"/>
    <mergeCell ref="A73:J73"/>
    <mergeCell ref="L73:P73"/>
    <mergeCell ref="Q73:S73"/>
    <mergeCell ref="T73:W73"/>
    <mergeCell ref="X73:AC73"/>
    <mergeCell ref="AD73:AF73"/>
    <mergeCell ref="A74:J74"/>
    <mergeCell ref="L74:P74"/>
    <mergeCell ref="Q74:S74"/>
    <mergeCell ref="T74:W74"/>
    <mergeCell ref="X74:AC74"/>
    <mergeCell ref="AD74:AF74"/>
    <mergeCell ref="A75:J75"/>
    <mergeCell ref="L75:P75"/>
    <mergeCell ref="Q75:S75"/>
    <mergeCell ref="T75:W75"/>
    <mergeCell ref="X75:AC75"/>
    <mergeCell ref="AD75:AF75"/>
    <mergeCell ref="A76:AF76"/>
    <mergeCell ref="A77:J77"/>
    <mergeCell ref="L77:P77"/>
    <mergeCell ref="Q77:S77"/>
    <mergeCell ref="T77:W77"/>
    <mergeCell ref="X77:AC77"/>
    <mergeCell ref="AD77:AF77"/>
    <mergeCell ref="A78:J78"/>
    <mergeCell ref="L78:P78"/>
    <mergeCell ref="Q78:S78"/>
    <mergeCell ref="T78:W78"/>
    <mergeCell ref="X78:AC78"/>
    <mergeCell ref="AD78:AF78"/>
    <mergeCell ref="A79:J79"/>
    <mergeCell ref="L79:P79"/>
    <mergeCell ref="Q79:S79"/>
    <mergeCell ref="T79:W79"/>
    <mergeCell ref="X79:AC79"/>
    <mergeCell ref="AD79:AF79"/>
    <mergeCell ref="A80:J80"/>
    <mergeCell ref="L80:P80"/>
    <mergeCell ref="Q80:S80"/>
    <mergeCell ref="T80:W80"/>
    <mergeCell ref="X80:AC80"/>
    <mergeCell ref="AD80:AF80"/>
    <mergeCell ref="A81:J81"/>
    <mergeCell ref="L81:P81"/>
    <mergeCell ref="Q81:S81"/>
    <mergeCell ref="T81:W81"/>
    <mergeCell ref="X81:AC81"/>
    <mergeCell ref="AD81:AF81"/>
    <mergeCell ref="A82:J82"/>
    <mergeCell ref="L82:P82"/>
    <mergeCell ref="Q82:S82"/>
    <mergeCell ref="T82:W82"/>
    <mergeCell ref="X82:AC82"/>
    <mergeCell ref="AD82:AF82"/>
    <mergeCell ref="A83:J83"/>
    <mergeCell ref="L83:P83"/>
    <mergeCell ref="Q83:S83"/>
    <mergeCell ref="T83:W83"/>
    <mergeCell ref="X83:AC83"/>
    <mergeCell ref="AD83:AF83"/>
    <mergeCell ref="A84:J84"/>
    <mergeCell ref="L84:P84"/>
    <mergeCell ref="Q84:S84"/>
    <mergeCell ref="T84:W84"/>
    <mergeCell ref="X84:AC84"/>
    <mergeCell ref="AD84:AF84"/>
    <mergeCell ref="A85:J85"/>
    <mergeCell ref="L85:P85"/>
    <mergeCell ref="Q85:S85"/>
    <mergeCell ref="T85:W85"/>
    <mergeCell ref="X85:AC85"/>
    <mergeCell ref="AD85:AF85"/>
    <mergeCell ref="A86:J86"/>
    <mergeCell ref="L86:P86"/>
    <mergeCell ref="Q86:S86"/>
    <mergeCell ref="T86:W86"/>
    <mergeCell ref="X86:AC86"/>
    <mergeCell ref="AD86:AF86"/>
    <mergeCell ref="A87:J87"/>
    <mergeCell ref="L87:P87"/>
    <mergeCell ref="Q87:S87"/>
    <mergeCell ref="T87:W87"/>
    <mergeCell ref="X87:AC87"/>
    <mergeCell ref="AD87:AF87"/>
    <mergeCell ref="A88:J88"/>
    <mergeCell ref="L88:P88"/>
    <mergeCell ref="Q88:S88"/>
    <mergeCell ref="T88:W88"/>
    <mergeCell ref="X88:AB88"/>
    <mergeCell ref="AC88:AF88"/>
    <mergeCell ref="A89:J89"/>
    <mergeCell ref="L89:P89"/>
    <mergeCell ref="Q89:S89"/>
    <mergeCell ref="T89:W89"/>
    <mergeCell ref="X89:AC89"/>
    <mergeCell ref="AD89:AF89"/>
    <mergeCell ref="A90:J90"/>
    <mergeCell ref="L90:P90"/>
    <mergeCell ref="Q90:S90"/>
    <mergeCell ref="T90:W90"/>
    <mergeCell ref="X90:AC90"/>
    <mergeCell ref="AD90:AF90"/>
    <mergeCell ref="A91:J91"/>
    <mergeCell ref="L91:P91"/>
    <mergeCell ref="Q91:S91"/>
    <mergeCell ref="T91:W91"/>
    <mergeCell ref="X91:AC91"/>
    <mergeCell ref="AD91:AF91"/>
    <mergeCell ref="A92:J92"/>
    <mergeCell ref="L92:P92"/>
    <mergeCell ref="Q92:S92"/>
    <mergeCell ref="T92:W92"/>
    <mergeCell ref="X92:AC92"/>
    <mergeCell ref="AD92:AF92"/>
    <mergeCell ref="A93:AF93"/>
    <mergeCell ref="A94:J94"/>
    <mergeCell ref="L94:P94"/>
    <mergeCell ref="Q94:S94"/>
    <mergeCell ref="T94:W94"/>
    <mergeCell ref="X94:AC94"/>
    <mergeCell ref="AD94:AF94"/>
    <mergeCell ref="A95:J95"/>
    <mergeCell ref="L95:P95"/>
    <mergeCell ref="Q95:S95"/>
    <mergeCell ref="T95:W95"/>
    <mergeCell ref="X95:AC95"/>
    <mergeCell ref="AD95:AF95"/>
    <mergeCell ref="A96:J96"/>
    <mergeCell ref="L96:P96"/>
    <mergeCell ref="Q96:S96"/>
    <mergeCell ref="T96:W96"/>
    <mergeCell ref="X96:AC96"/>
    <mergeCell ref="AD96:AF96"/>
    <mergeCell ref="A97:J97"/>
    <mergeCell ref="L97:P97"/>
    <mergeCell ref="Q97:S97"/>
    <mergeCell ref="T97:W97"/>
    <mergeCell ref="X97:AC97"/>
    <mergeCell ref="AD97:AF97"/>
    <mergeCell ref="A98:J98"/>
    <mergeCell ref="L98:P98"/>
    <mergeCell ref="Q98:S98"/>
    <mergeCell ref="T98:W98"/>
    <mergeCell ref="X98:AC98"/>
    <mergeCell ref="AD98:AF98"/>
    <mergeCell ref="A99:J99"/>
    <mergeCell ref="L99:P99"/>
    <mergeCell ref="Q99:S99"/>
    <mergeCell ref="T99:W99"/>
    <mergeCell ref="X99:AC99"/>
    <mergeCell ref="AD99:AF99"/>
    <mergeCell ref="A100:J100"/>
    <mergeCell ref="L100:P100"/>
    <mergeCell ref="Q100:S100"/>
    <mergeCell ref="T100:W100"/>
    <mergeCell ref="X100:AC100"/>
    <mergeCell ref="AD100:AF100"/>
    <mergeCell ref="A101:J101"/>
    <mergeCell ref="L101:P101"/>
    <mergeCell ref="Q101:S101"/>
    <mergeCell ref="T101:W101"/>
    <mergeCell ref="X101:AC101"/>
    <mergeCell ref="AD101:AF101"/>
    <mergeCell ref="A102:J102"/>
    <mergeCell ref="L102:P102"/>
    <mergeCell ref="Q102:S102"/>
    <mergeCell ref="T102:W102"/>
    <mergeCell ref="X102:AC102"/>
    <mergeCell ref="AD102:AF102"/>
    <mergeCell ref="A103:J103"/>
    <mergeCell ref="L103:P103"/>
    <mergeCell ref="Q103:S103"/>
    <mergeCell ref="T103:W103"/>
    <mergeCell ref="X103:AC103"/>
    <mergeCell ref="AD103:AF103"/>
    <mergeCell ref="A104:J104"/>
    <mergeCell ref="L104:P104"/>
    <mergeCell ref="Q104:S104"/>
    <mergeCell ref="T104:W104"/>
    <mergeCell ref="X104:AC104"/>
    <mergeCell ref="AD104:AF104"/>
    <mergeCell ref="A105:J105"/>
    <mergeCell ref="L105:P105"/>
    <mergeCell ref="Q105:S105"/>
    <mergeCell ref="T105:W105"/>
    <mergeCell ref="X105:AC105"/>
    <mergeCell ref="AD105:AF105"/>
    <mergeCell ref="A106:J106"/>
    <mergeCell ref="L106:P106"/>
    <mergeCell ref="Q106:S106"/>
    <mergeCell ref="T106:W106"/>
    <mergeCell ref="X106:AC106"/>
    <mergeCell ref="AD106:AF106"/>
    <mergeCell ref="A107:J107"/>
    <mergeCell ref="L107:P107"/>
    <mergeCell ref="Q107:S107"/>
    <mergeCell ref="T107:W107"/>
    <mergeCell ref="X107:AC107"/>
    <mergeCell ref="AD107:AF107"/>
    <mergeCell ref="A108:J108"/>
    <mergeCell ref="L108:P108"/>
    <mergeCell ref="Q108:S108"/>
    <mergeCell ref="T108:W108"/>
    <mergeCell ref="X108:AC108"/>
    <mergeCell ref="AD108:AF108"/>
    <mergeCell ref="A109:J109"/>
    <mergeCell ref="L109:P109"/>
    <mergeCell ref="Q109:S109"/>
    <mergeCell ref="T109:W109"/>
    <mergeCell ref="X109:AC109"/>
    <mergeCell ref="AD109:AF109"/>
    <mergeCell ref="A110:J110"/>
    <mergeCell ref="L110:P110"/>
    <mergeCell ref="Q110:S110"/>
    <mergeCell ref="T110:W110"/>
    <mergeCell ref="X110:AC110"/>
    <mergeCell ref="AD110:AF110"/>
    <mergeCell ref="A111:J111"/>
    <mergeCell ref="L111:P111"/>
    <mergeCell ref="Q111:S111"/>
    <mergeCell ref="T111:W111"/>
    <mergeCell ref="X111:AC111"/>
    <mergeCell ref="AD111:AF111"/>
    <mergeCell ref="A112:J112"/>
    <mergeCell ref="L112:P112"/>
    <mergeCell ref="Q112:S112"/>
    <mergeCell ref="T112:W112"/>
    <mergeCell ref="X112:AC112"/>
    <mergeCell ref="AD112:AF112"/>
    <mergeCell ref="A113:J113"/>
    <mergeCell ref="L113:P113"/>
    <mergeCell ref="Q113:S113"/>
    <mergeCell ref="T113:W113"/>
    <mergeCell ref="X113:AC113"/>
    <mergeCell ref="AD113:AF113"/>
    <mergeCell ref="A114:J114"/>
    <mergeCell ref="L114:P114"/>
    <mergeCell ref="Q114:S114"/>
    <mergeCell ref="T114:W114"/>
    <mergeCell ref="X114:AC114"/>
    <mergeCell ref="AD114:AF114"/>
    <mergeCell ref="A115:J115"/>
    <mergeCell ref="L115:P115"/>
    <mergeCell ref="Q115:S115"/>
    <mergeCell ref="T115:W115"/>
    <mergeCell ref="X115:AC115"/>
    <mergeCell ref="AD115:AF115"/>
    <mergeCell ref="A116:AF116"/>
    <mergeCell ref="A117:J117"/>
    <mergeCell ref="L117:P117"/>
    <mergeCell ref="Q117:S117"/>
    <mergeCell ref="T117:W117"/>
    <mergeCell ref="X117:AC117"/>
    <mergeCell ref="AD117:AF117"/>
    <mergeCell ref="A118:J118"/>
    <mergeCell ref="L118:P118"/>
    <mergeCell ref="Q118:S118"/>
    <mergeCell ref="T118:W118"/>
    <mergeCell ref="X118:AC118"/>
    <mergeCell ref="AD118:AF118"/>
    <mergeCell ref="A119:J119"/>
    <mergeCell ref="L119:P119"/>
    <mergeCell ref="Q119:S119"/>
    <mergeCell ref="T119:W119"/>
    <mergeCell ref="X119:AC119"/>
    <mergeCell ref="AD119:AF119"/>
    <mergeCell ref="A120:J120"/>
    <mergeCell ref="L120:P120"/>
    <mergeCell ref="Q120:S120"/>
    <mergeCell ref="T120:W120"/>
    <mergeCell ref="X120:AC120"/>
    <mergeCell ref="AD120:AF120"/>
    <mergeCell ref="A121:J121"/>
    <mergeCell ref="L121:P121"/>
    <mergeCell ref="Q121:S121"/>
    <mergeCell ref="T121:W121"/>
    <mergeCell ref="X121:AC121"/>
    <mergeCell ref="AD121:AF121"/>
    <mergeCell ref="A122:J122"/>
    <mergeCell ref="L122:P122"/>
    <mergeCell ref="Q122:S122"/>
    <mergeCell ref="T122:W122"/>
    <mergeCell ref="X122:AC122"/>
    <mergeCell ref="AD122:AF122"/>
    <mergeCell ref="A123:J123"/>
    <mergeCell ref="L123:P123"/>
    <mergeCell ref="Q123:S123"/>
    <mergeCell ref="T123:W123"/>
    <mergeCell ref="X123:AC123"/>
    <mergeCell ref="AD123:AF123"/>
    <mergeCell ref="A124:J124"/>
    <mergeCell ref="L124:P124"/>
    <mergeCell ref="Q124:S124"/>
    <mergeCell ref="T124:W124"/>
    <mergeCell ref="X124:AC124"/>
    <mergeCell ref="AD124:AF124"/>
    <mergeCell ref="A125:J125"/>
    <mergeCell ref="L125:P125"/>
    <mergeCell ref="Q125:S125"/>
    <mergeCell ref="T125:W125"/>
    <mergeCell ref="X125:AC125"/>
    <mergeCell ref="AD125:AF125"/>
    <mergeCell ref="A126:J126"/>
    <mergeCell ref="L126:P126"/>
    <mergeCell ref="Q126:S126"/>
    <mergeCell ref="T126:W126"/>
    <mergeCell ref="X126:AC126"/>
    <mergeCell ref="AD126:AF126"/>
    <mergeCell ref="A127:J127"/>
    <mergeCell ref="L127:P127"/>
    <mergeCell ref="Q127:S127"/>
    <mergeCell ref="T127:W127"/>
    <mergeCell ref="X127:AC127"/>
    <mergeCell ref="AD127:AF127"/>
    <mergeCell ref="A128:J128"/>
    <mergeCell ref="L128:P128"/>
    <mergeCell ref="Q128:S128"/>
    <mergeCell ref="T128:W128"/>
    <mergeCell ref="X128:AC128"/>
    <mergeCell ref="AD128:AF128"/>
    <mergeCell ref="A129:AF129"/>
    <mergeCell ref="A130:AF130"/>
    <mergeCell ref="B131:F131"/>
    <mergeCell ref="H131:N131"/>
    <mergeCell ref="P131:R131"/>
    <mergeCell ref="S131:X131"/>
    <mergeCell ref="Z131:AE131"/>
    <mergeCell ref="B132:F132"/>
    <mergeCell ref="H132:N132"/>
    <mergeCell ref="P132:R132"/>
    <mergeCell ref="S132:X132"/>
    <mergeCell ref="Z132:AE132"/>
    <mergeCell ref="A133:Q133"/>
    <mergeCell ref="R133:AF133"/>
    <mergeCell ref="A134:D134"/>
    <mergeCell ref="E134:AE134"/>
    <mergeCell ref="A135:D135"/>
    <mergeCell ref="E135:AF135"/>
    <mergeCell ref="A136:D136"/>
    <mergeCell ref="E136:L136"/>
    <mergeCell ref="N136:T136"/>
    <mergeCell ref="U136:V136"/>
    <mergeCell ref="W136:AE136"/>
    <mergeCell ref="A137:D137"/>
    <mergeCell ref="E137:L137"/>
    <mergeCell ref="N137:T137"/>
    <mergeCell ref="U137:V137"/>
    <mergeCell ref="W137:AE137"/>
    <mergeCell ref="A138:B138"/>
    <mergeCell ref="C138:H138"/>
    <mergeCell ref="J138:L138"/>
    <mergeCell ref="N138:T138"/>
    <mergeCell ref="U138:V138"/>
    <mergeCell ref="A16:AE16"/>
    <mergeCell ref="A140:AF140"/>
    <mergeCell ref="A141:AF141"/>
    <mergeCell ref="A142:AF142"/>
    <mergeCell ref="W138:AE138"/>
    <mergeCell ref="A139:B139"/>
    <mergeCell ref="C139:H139"/>
    <mergeCell ref="J139:L139"/>
    <mergeCell ref="N139:T139"/>
    <mergeCell ref="V139:AE139"/>
  </mergeCells>
  <printOptions/>
  <pageMargins left="0.3937007874015748" right="0" top="0.3937007874015748" bottom="0" header="0.5" footer="0.5"/>
  <pageSetup horizontalDpi="600" verticalDpi="600" orientation="landscape" paperSize="9" scale="89" r:id="rId1"/>
  <headerFooter alignWithMargins="0">
    <oddFooter>&amp;CСтраница &amp;С из &amp;К</oddFooter>
  </headerFooter>
  <rowBreaks count="5" manualBreakCount="5">
    <brk id="37" max="255" man="1"/>
    <brk id="65" max="255" man="1"/>
    <brk id="93" max="255" man="1"/>
    <brk id="116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Мишарина Татьяна Анатольевна</cp:lastModifiedBy>
  <cp:lastPrinted>2015-01-23T08:27:47Z</cp:lastPrinted>
  <dcterms:modified xsi:type="dcterms:W3CDTF">2015-02-27T08:44:00Z</dcterms:modified>
  <cp:category/>
  <cp:version/>
  <cp:contentType/>
  <cp:contentStatus/>
</cp:coreProperties>
</file>